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JUN všichni" sheetId="1" r:id="rId1"/>
    <sheet name="mladší" sheetId="4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5" i="1"/>
  <c r="S30" i="1" l="1"/>
  <c r="H30" i="1"/>
  <c r="F30" i="1"/>
  <c r="D30" i="1"/>
  <c r="S29" i="1"/>
  <c r="H29" i="1"/>
  <c r="F29" i="1"/>
  <c r="D29" i="1"/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5" i="4"/>
  <c r="S32" i="1" l="1"/>
  <c r="O32" i="1"/>
  <c r="H32" i="1"/>
  <c r="S31" i="1"/>
  <c r="H31" i="1"/>
  <c r="O8" i="1"/>
  <c r="O27" i="1"/>
  <c r="O17" i="1"/>
  <c r="O21" i="1"/>
  <c r="O24" i="1"/>
  <c r="O6" i="1"/>
  <c r="O10" i="1"/>
  <c r="O9" i="1"/>
  <c r="O7" i="1"/>
  <c r="O5" i="1"/>
  <c r="O25" i="1"/>
  <c r="O26" i="1"/>
  <c r="O28" i="1"/>
  <c r="O16" i="1"/>
  <c r="O18" i="1"/>
  <c r="O14" i="1"/>
  <c r="O20" i="1"/>
  <c r="O13" i="1"/>
  <c r="O12" i="1"/>
  <c r="O22" i="1"/>
  <c r="O19" i="1"/>
  <c r="O11" i="1"/>
  <c r="O23" i="1"/>
  <c r="O15" i="1"/>
  <c r="E27" i="4"/>
  <c r="F22" i="4" s="1"/>
  <c r="G27" i="4"/>
  <c r="H19" i="4" s="1"/>
  <c r="I27" i="4"/>
  <c r="J27" i="4"/>
  <c r="K27" i="4"/>
  <c r="L27" i="4"/>
  <c r="N27" i="4"/>
  <c r="O8" i="4" s="1"/>
  <c r="P27" i="4"/>
  <c r="Q27" i="4"/>
  <c r="R27" i="4"/>
  <c r="S10" i="4" s="1"/>
  <c r="C27" i="4"/>
  <c r="D10" i="4" s="1"/>
  <c r="L28" i="4"/>
  <c r="H22" i="4"/>
  <c r="D22" i="4"/>
  <c r="H10" i="4"/>
  <c r="F10" i="4"/>
  <c r="D19" i="4"/>
  <c r="S21" i="4"/>
  <c r="F21" i="4"/>
  <c r="H12" i="4"/>
  <c r="F12" i="4"/>
  <c r="H23" i="4"/>
  <c r="H14" i="4"/>
  <c r="F14" i="4"/>
  <c r="H18" i="4"/>
  <c r="D18" i="4"/>
  <c r="H13" i="4"/>
  <c r="F13" i="4"/>
  <c r="H17" i="4"/>
  <c r="D17" i="4"/>
  <c r="H16" i="4"/>
  <c r="F16" i="4"/>
  <c r="H26" i="4"/>
  <c r="D26" i="4"/>
  <c r="H15" i="4"/>
  <c r="F15" i="4"/>
  <c r="H11" i="4"/>
  <c r="M25" i="4"/>
  <c r="F25" i="4"/>
  <c r="H24" i="4"/>
  <c r="D24" i="4"/>
  <c r="M20" i="4"/>
  <c r="F20" i="4"/>
  <c r="S5" i="4"/>
  <c r="M5" i="4"/>
  <c r="F5" i="4"/>
  <c r="S7" i="4"/>
  <c r="M7" i="4"/>
  <c r="F7" i="4"/>
  <c r="S8" i="4"/>
  <c r="M8" i="4"/>
  <c r="F8" i="4"/>
  <c r="S9" i="4"/>
  <c r="M9" i="4"/>
  <c r="F9" i="4"/>
  <c r="S6" i="4"/>
  <c r="M6" i="4"/>
  <c r="F6" i="4"/>
  <c r="S8" i="1"/>
  <c r="S27" i="1"/>
  <c r="S17" i="1"/>
  <c r="S21" i="1"/>
  <c r="S24" i="1"/>
  <c r="S6" i="1"/>
  <c r="S10" i="1"/>
  <c r="S9" i="1"/>
  <c r="S7" i="1"/>
  <c r="S5" i="1"/>
  <c r="S25" i="1"/>
  <c r="S26" i="1"/>
  <c r="S28" i="1"/>
  <c r="S16" i="1"/>
  <c r="S18" i="1"/>
  <c r="S14" i="1"/>
  <c r="S20" i="1"/>
  <c r="S13" i="1"/>
  <c r="S12" i="1"/>
  <c r="S22" i="1"/>
  <c r="S19" i="1"/>
  <c r="S11" i="1"/>
  <c r="S23" i="1"/>
  <c r="S15" i="1"/>
  <c r="D8" i="1"/>
  <c r="D27" i="1"/>
  <c r="D17" i="1"/>
  <c r="D21" i="1"/>
  <c r="D24" i="1"/>
  <c r="D6" i="1"/>
  <c r="D10" i="1"/>
  <c r="D9" i="1"/>
  <c r="D7" i="1"/>
  <c r="D5" i="1"/>
  <c r="D25" i="1"/>
  <c r="D26" i="1"/>
  <c r="D28" i="1"/>
  <c r="D16" i="1"/>
  <c r="D18" i="1"/>
  <c r="D14" i="1"/>
  <c r="D20" i="1"/>
  <c r="D13" i="1"/>
  <c r="D12" i="1"/>
  <c r="D22" i="1"/>
  <c r="D19" i="1"/>
  <c r="D11" i="1"/>
  <c r="D23" i="1"/>
  <c r="D15" i="1"/>
  <c r="F8" i="1"/>
  <c r="F27" i="1"/>
  <c r="F17" i="1"/>
  <c r="F21" i="1"/>
  <c r="F24" i="1"/>
  <c r="F6" i="1"/>
  <c r="F10" i="1"/>
  <c r="F9" i="1"/>
  <c r="F7" i="1"/>
  <c r="F5" i="1"/>
  <c r="F25" i="1"/>
  <c r="F26" i="1"/>
  <c r="F28" i="1"/>
  <c r="F16" i="1"/>
  <c r="F18" i="1"/>
  <c r="F14" i="1"/>
  <c r="F20" i="1"/>
  <c r="F13" i="1"/>
  <c r="F12" i="1"/>
  <c r="F22" i="1"/>
  <c r="F19" i="1"/>
  <c r="F11" i="1"/>
  <c r="F23" i="1"/>
  <c r="F15" i="1"/>
  <c r="D6" i="4" l="1"/>
  <c r="D9" i="4"/>
  <c r="D8" i="4"/>
  <c r="D7" i="4"/>
  <c r="D5" i="4"/>
  <c r="D20" i="4"/>
  <c r="F24" i="4"/>
  <c r="D25" i="4"/>
  <c r="D15" i="4"/>
  <c r="F26" i="4"/>
  <c r="D16" i="4"/>
  <c r="F17" i="4"/>
  <c r="D13" i="4"/>
  <c r="F18" i="4"/>
  <c r="D14" i="4"/>
  <c r="D12" i="4"/>
  <c r="F19" i="4"/>
  <c r="O5" i="4"/>
  <c r="O26" i="4"/>
  <c r="O25" i="4"/>
  <c r="O16" i="4"/>
  <c r="O13" i="4"/>
  <c r="O17" i="4"/>
  <c r="O19" i="4"/>
  <c r="O14" i="4"/>
  <c r="O11" i="4"/>
  <c r="O9" i="4"/>
  <c r="O6" i="4"/>
  <c r="O22" i="4"/>
  <c r="O21" i="4"/>
  <c r="O24" i="4"/>
  <c r="O23" i="4"/>
  <c r="O18" i="4"/>
  <c r="O12" i="4"/>
  <c r="O7" i="4"/>
  <c r="O20" i="4"/>
  <c r="O10" i="4"/>
  <c r="O15" i="4"/>
  <c r="M23" i="4"/>
  <c r="H6" i="4"/>
  <c r="H9" i="4"/>
  <c r="H8" i="4"/>
  <c r="H7" i="4"/>
  <c r="H5" i="4"/>
  <c r="H20" i="4"/>
  <c r="M24" i="4"/>
  <c r="H25" i="4"/>
  <c r="S12" i="4"/>
  <c r="H21" i="4"/>
  <c r="S22" i="4"/>
  <c r="S20" i="4"/>
  <c r="S24" i="4"/>
  <c r="S25" i="4"/>
  <c r="M11" i="4"/>
  <c r="S11" i="4"/>
  <c r="M15" i="4"/>
  <c r="S15" i="4"/>
  <c r="M26" i="4"/>
  <c r="S26" i="4"/>
  <c r="M16" i="4"/>
  <c r="S16" i="4"/>
  <c r="M17" i="4"/>
  <c r="S17" i="4"/>
  <c r="M13" i="4"/>
  <c r="S13" i="4"/>
  <c r="M18" i="4"/>
  <c r="S18" i="4"/>
  <c r="M14" i="4"/>
  <c r="S14" i="4"/>
  <c r="S23" i="4"/>
  <c r="S19" i="4"/>
  <c r="M22" i="4"/>
  <c r="D21" i="4"/>
  <c r="M12" i="4"/>
  <c r="M21" i="4"/>
  <c r="M19" i="4"/>
  <c r="M10" i="4"/>
  <c r="L35" i="1"/>
  <c r="H8" i="1"/>
  <c r="H27" i="1"/>
  <c r="H17" i="1"/>
  <c r="H21" i="1"/>
  <c r="H24" i="1"/>
  <c r="H6" i="1"/>
  <c r="H10" i="1"/>
  <c r="H9" i="1"/>
  <c r="H7" i="1"/>
  <c r="H5" i="1"/>
  <c r="H25" i="1"/>
  <c r="H26" i="1"/>
  <c r="H28" i="1"/>
  <c r="H16" i="1"/>
  <c r="H18" i="1"/>
  <c r="H14" i="1"/>
  <c r="H20" i="1"/>
  <c r="H13" i="1"/>
  <c r="H12" i="1"/>
  <c r="H22" i="1"/>
  <c r="H19" i="1"/>
  <c r="H11" i="1"/>
  <c r="H23" i="1"/>
  <c r="H15" i="1"/>
  <c r="M30" i="1" l="1"/>
  <c r="M29" i="1"/>
  <c r="M32" i="1"/>
  <c r="M31" i="1"/>
  <c r="M27" i="1"/>
  <c r="M21" i="1"/>
  <c r="M6" i="1"/>
  <c r="M9" i="1"/>
  <c r="M5" i="1"/>
  <c r="M25" i="1"/>
  <c r="M28" i="1"/>
  <c r="M18" i="1"/>
  <c r="M20" i="1"/>
  <c r="M22" i="1"/>
  <c r="M11" i="1"/>
  <c r="M15" i="1"/>
  <c r="M8" i="1"/>
  <c r="M17" i="1"/>
  <c r="M24" i="1"/>
  <c r="M10" i="1"/>
  <c r="M7" i="1"/>
  <c r="M26" i="1"/>
  <c r="M16" i="1"/>
  <c r="M14" i="1"/>
  <c r="M13" i="1"/>
  <c r="M12" i="1"/>
  <c r="M19" i="1"/>
  <c r="M23" i="1"/>
</calcChain>
</file>

<file path=xl/sharedStrings.xml><?xml version="1.0" encoding="utf-8"?>
<sst xmlns="http://schemas.openxmlformats.org/spreadsheetml/2006/main" count="163" uniqueCount="77">
  <si>
    <t>Illinoa běh</t>
  </si>
  <si>
    <t>Illinoa s hokejkou</t>
  </si>
  <si>
    <t>5-ti skok</t>
  </si>
  <si>
    <t xml:space="preserve">Bench press 80% </t>
  </si>
  <si>
    <t>Běh 1500m</t>
  </si>
  <si>
    <t>Příjmení</t>
  </si>
  <si>
    <t>Jméno</t>
  </si>
  <si>
    <t>Metry</t>
  </si>
  <si>
    <t>Minuty</t>
  </si>
  <si>
    <t xml:space="preserve">Vaculík </t>
  </si>
  <si>
    <t>Ondřej</t>
  </si>
  <si>
    <t>Řezáč</t>
  </si>
  <si>
    <t>Aleš</t>
  </si>
  <si>
    <t>Šafář</t>
  </si>
  <si>
    <t>Matěj</t>
  </si>
  <si>
    <t>Vávra</t>
  </si>
  <si>
    <t>Jan</t>
  </si>
  <si>
    <t>Masopust</t>
  </si>
  <si>
    <t>Šimon</t>
  </si>
  <si>
    <t>Egert</t>
  </si>
  <si>
    <t>Jiří</t>
  </si>
  <si>
    <t>Škola</t>
  </si>
  <si>
    <t>Patrik</t>
  </si>
  <si>
    <t>Čížek</t>
  </si>
  <si>
    <t>Adam</t>
  </si>
  <si>
    <t>Hubata</t>
  </si>
  <si>
    <t>Tomáš</t>
  </si>
  <si>
    <t>Petřík</t>
  </si>
  <si>
    <t>Milan</t>
  </si>
  <si>
    <t>Grossman</t>
  </si>
  <si>
    <t>Matyáš</t>
  </si>
  <si>
    <t>Hrubec</t>
  </si>
  <si>
    <t>Matouš</t>
  </si>
  <si>
    <t>Melichar</t>
  </si>
  <si>
    <t>Josef</t>
  </si>
  <si>
    <t>Hrakholski</t>
  </si>
  <si>
    <t>Yahor</t>
  </si>
  <si>
    <t>Pavlát</t>
  </si>
  <si>
    <t>Lukáš</t>
  </si>
  <si>
    <t>Schwartz</t>
  </si>
  <si>
    <t>František</t>
  </si>
  <si>
    <t>Anderle</t>
  </si>
  <si>
    <t>Jakub</t>
  </si>
  <si>
    <t>Pojar</t>
  </si>
  <si>
    <t>Pavel</t>
  </si>
  <si>
    <t xml:space="preserve">Pouzar </t>
  </si>
  <si>
    <t>Jaroslav</t>
  </si>
  <si>
    <t>Řehout</t>
  </si>
  <si>
    <t>Filip</t>
  </si>
  <si>
    <t>Remta</t>
  </si>
  <si>
    <t>Ryba</t>
  </si>
  <si>
    <t>Michal</t>
  </si>
  <si>
    <t>Janoch</t>
  </si>
  <si>
    <t>Prušák</t>
  </si>
  <si>
    <t>David</t>
  </si>
  <si>
    <t>Klimeš</t>
  </si>
  <si>
    <t>Svach</t>
  </si>
  <si>
    <t>Václav</t>
  </si>
  <si>
    <t>Šedivý</t>
  </si>
  <si>
    <t>Martin</t>
  </si>
  <si>
    <t>PRŮMĚR</t>
  </si>
  <si>
    <t>Z body</t>
  </si>
  <si>
    <t>∑</t>
  </si>
  <si>
    <t>1.běh</t>
  </si>
  <si>
    <t>2 běh</t>
  </si>
  <si>
    <t>3 běh</t>
  </si>
  <si>
    <t>3 x 200</t>
  </si>
  <si>
    <t>sec.</t>
  </si>
  <si>
    <t>sek.</t>
  </si>
  <si>
    <t>počet</t>
  </si>
  <si>
    <t>Směrodatná odchylka</t>
  </si>
  <si>
    <t>JUN</t>
  </si>
  <si>
    <t>Vstupní testy JUN - bez nejstaršího ročníku</t>
  </si>
  <si>
    <t>Pořadí</t>
  </si>
  <si>
    <t xml:space="preserve">VSTUPNÍ TESTY 2018/2019 </t>
  </si>
  <si>
    <t>Průměr</t>
  </si>
  <si>
    <t>nemají všechny testy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</si>
</sst>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/>
    <xf numFmtId="1" fontId="0" fillId="0" borderId="1" xfId="0" applyNumberFormat="1" applyBorder="1"/>
    <xf numFmtId="0" fontId="0" fillId="3" borderId="1" xfId="0" applyFill="1" applyBorder="1"/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2" fontId="0" fillId="4" borderId="1" xfId="0" applyNumberFormat="1" applyFill="1" applyBorder="1"/>
    <xf numFmtId="0" fontId="0" fillId="3" borderId="1" xfId="0" applyFill="1" applyBorder="1" applyAlignment="1">
      <alignment wrapText="1"/>
    </xf>
    <xf numFmtId="2" fontId="3" fillId="2" borderId="1" xfId="0" applyNumberFormat="1" applyFont="1" applyFill="1" applyBorder="1"/>
    <xf numFmtId="0" fontId="3" fillId="2" borderId="1" xfId="0" applyFont="1" applyFill="1" applyBorder="1"/>
    <xf numFmtId="0" fontId="7" fillId="0" borderId="0" xfId="0" applyFon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2" fontId="0" fillId="0" borderId="0" xfId="0" applyNumberFormat="1"/>
    <xf numFmtId="0" fontId="7" fillId="7" borderId="1" xfId="0" applyFont="1" applyFill="1" applyBorder="1"/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7" fillId="7" borderId="12" xfId="0" applyFont="1" applyFill="1" applyBorder="1"/>
    <xf numFmtId="0" fontId="7" fillId="7" borderId="12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1" fontId="7" fillId="7" borderId="12" xfId="0" applyNumberFormat="1" applyFont="1" applyFill="1" applyBorder="1" applyAlignment="1">
      <alignment horizontal="center"/>
    </xf>
    <xf numFmtId="2" fontId="6" fillId="8" borderId="4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/>
    </xf>
    <xf numFmtId="2" fontId="7" fillId="9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2" fillId="7" borderId="6" xfId="0" applyNumberFormat="1" applyFont="1" applyFill="1" applyBorder="1" applyAlignment="1">
      <alignment horizontal="center" vertical="center" wrapText="1"/>
    </xf>
    <xf numFmtId="2" fontId="12" fillId="7" borderId="7" xfId="0" applyNumberFormat="1" applyFont="1" applyFill="1" applyBorder="1" applyAlignment="1">
      <alignment horizontal="center" vertical="center" wrapText="1"/>
    </xf>
    <xf numFmtId="2" fontId="12" fillId="7" borderId="8" xfId="0" applyNumberFormat="1" applyFont="1" applyFill="1" applyBorder="1" applyAlignment="1">
      <alignment horizontal="center" vertical="center" wrapText="1"/>
    </xf>
    <xf numFmtId="2" fontId="12" fillId="7" borderId="9" xfId="0" applyNumberFormat="1" applyFont="1" applyFill="1" applyBorder="1" applyAlignment="1">
      <alignment horizontal="center" vertical="center" wrapText="1"/>
    </xf>
    <xf numFmtId="2" fontId="12" fillId="7" borderId="13" xfId="0" applyNumberFormat="1" applyFont="1" applyFill="1" applyBorder="1" applyAlignment="1">
      <alignment horizontal="center" vertical="center" wrapText="1"/>
    </xf>
    <xf numFmtId="2" fontId="12" fillId="7" borderId="1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295275</xdr:colOff>
      <xdr:row>0</xdr:row>
      <xdr:rowOff>506349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7625"/>
          <a:ext cx="742950" cy="458724"/>
        </a:xfrm>
        <a:prstGeom prst="rect">
          <a:avLst/>
        </a:prstGeom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295275</xdr:colOff>
      <xdr:row>0</xdr:row>
      <xdr:rowOff>496824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8100"/>
          <a:ext cx="742950" cy="45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9" sqref="W9"/>
    </sheetView>
  </sheetViews>
  <sheetFormatPr defaultRowHeight="15" x14ac:dyDescent="0.25"/>
  <cols>
    <col min="3" max="4" width="6.5703125" customWidth="1"/>
    <col min="5" max="5" width="6" customWidth="1"/>
    <col min="6" max="6" width="7.7109375" customWidth="1"/>
    <col min="7" max="7" width="6.28515625" customWidth="1"/>
    <col min="8" max="8" width="7.140625" customWidth="1"/>
    <col min="9" max="9" width="6" customWidth="1"/>
    <col min="10" max="11" width="5.85546875" customWidth="1"/>
    <col min="12" max="12" width="6" customWidth="1"/>
    <col min="13" max="13" width="6.85546875" customWidth="1"/>
    <col min="14" max="14" width="6.28515625" customWidth="1"/>
    <col min="15" max="15" width="6.7109375" customWidth="1"/>
    <col min="16" max="16" width="7.140625" customWidth="1"/>
    <col min="17" max="17" width="6" customWidth="1"/>
    <col min="18" max="18" width="7.7109375" customWidth="1"/>
    <col min="19" max="19" width="6.7109375" customWidth="1"/>
    <col min="20" max="20" width="7.42578125" customWidth="1"/>
    <col min="21" max="21" width="6.5703125" customWidth="1"/>
  </cols>
  <sheetData>
    <row r="1" spans="1:23" ht="44.25" customHeight="1" x14ac:dyDescent="0.25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3" ht="5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3" ht="30" customHeight="1" x14ac:dyDescent="0.25">
      <c r="A3" s="42" t="s">
        <v>71</v>
      </c>
      <c r="B3" s="44"/>
      <c r="C3" s="34" t="s">
        <v>0</v>
      </c>
      <c r="D3" s="35"/>
      <c r="E3" s="39" t="s">
        <v>1</v>
      </c>
      <c r="F3" s="40"/>
      <c r="G3" s="34" t="s">
        <v>2</v>
      </c>
      <c r="H3" s="35"/>
      <c r="I3" s="36" t="s">
        <v>66</v>
      </c>
      <c r="J3" s="36"/>
      <c r="K3" s="36"/>
      <c r="L3" s="36"/>
      <c r="M3" s="36"/>
      <c r="N3" s="39" t="s">
        <v>3</v>
      </c>
      <c r="O3" s="40"/>
      <c r="P3" s="34" t="s">
        <v>4</v>
      </c>
      <c r="Q3" s="41"/>
      <c r="R3" s="41"/>
      <c r="S3" s="35"/>
      <c r="T3" s="45">
        <v>-1</v>
      </c>
      <c r="U3" s="46"/>
    </row>
    <row r="4" spans="1:23" ht="34.5" customHeight="1" x14ac:dyDescent="0.25">
      <c r="A4" s="13" t="s">
        <v>5</v>
      </c>
      <c r="B4" s="13" t="s">
        <v>6</v>
      </c>
      <c r="C4" s="14" t="s">
        <v>68</v>
      </c>
      <c r="D4" s="14" t="s">
        <v>61</v>
      </c>
      <c r="E4" s="14" t="s">
        <v>68</v>
      </c>
      <c r="F4" s="14" t="s">
        <v>61</v>
      </c>
      <c r="G4" s="14" t="s">
        <v>7</v>
      </c>
      <c r="H4" s="14" t="s">
        <v>61</v>
      </c>
      <c r="I4" s="15" t="s">
        <v>63</v>
      </c>
      <c r="J4" s="15" t="s">
        <v>64</v>
      </c>
      <c r="K4" s="15" t="s">
        <v>65</v>
      </c>
      <c r="L4" s="15" t="s">
        <v>62</v>
      </c>
      <c r="M4" s="15" t="s">
        <v>61</v>
      </c>
      <c r="N4" s="16" t="s">
        <v>69</v>
      </c>
      <c r="O4" s="14" t="s">
        <v>61</v>
      </c>
      <c r="P4" s="14" t="s">
        <v>8</v>
      </c>
      <c r="Q4" s="14" t="s">
        <v>68</v>
      </c>
      <c r="R4" s="14" t="s">
        <v>67</v>
      </c>
      <c r="S4" s="14" t="s">
        <v>61</v>
      </c>
      <c r="T4" s="54" t="s">
        <v>75</v>
      </c>
      <c r="U4" s="53" t="s">
        <v>73</v>
      </c>
    </row>
    <row r="5" spans="1:23" x14ac:dyDescent="0.25">
      <c r="A5" s="17" t="s">
        <v>31</v>
      </c>
      <c r="B5" s="17" t="s">
        <v>32</v>
      </c>
      <c r="C5" s="55">
        <v>14.41</v>
      </c>
      <c r="D5" s="56">
        <f t="shared" ref="D5:D30" si="0">SUM(((C5-$C$34)/$C$35)*$T$3)</f>
        <v>2.1628659901710159</v>
      </c>
      <c r="E5" s="55">
        <v>15.79</v>
      </c>
      <c r="F5" s="56">
        <f t="shared" ref="F5:F30" si="1">SUM((E5-$E$34)/$E$35)*$T$3</f>
        <v>1.3895074565524532</v>
      </c>
      <c r="G5" s="56">
        <v>12.7</v>
      </c>
      <c r="H5" s="56">
        <f t="shared" ref="H5:H32" si="2">SUM((G5-$G$34)/$G$35)</f>
        <v>1.3066434376564728</v>
      </c>
      <c r="I5" s="56">
        <v>27.8</v>
      </c>
      <c r="J5" s="56">
        <v>30.3</v>
      </c>
      <c r="K5" s="56">
        <v>30.62</v>
      </c>
      <c r="L5" s="56">
        <v>29.573333333333334</v>
      </c>
      <c r="M5" s="56">
        <f t="shared" ref="M5:M32" si="3">SUM((L5-$L$34)/$L$35)*$T$3</f>
        <v>1.8141066427818811</v>
      </c>
      <c r="N5" s="57">
        <v>10</v>
      </c>
      <c r="O5" s="56">
        <f t="shared" ref="O5:O32" si="4">SUM((N5-$N$34)/$N$35)</f>
        <v>0.55470019622522926</v>
      </c>
      <c r="P5" s="55">
        <v>5</v>
      </c>
      <c r="Q5" s="55">
        <v>16</v>
      </c>
      <c r="R5" s="55">
        <v>316</v>
      </c>
      <c r="S5" s="56">
        <f t="shared" ref="S5:S32" si="5">SUM((R5-$R$34)/$R$35)*$T$3</f>
        <v>0.61659012760764442</v>
      </c>
      <c r="T5" s="59">
        <f>SUM(D5,F5,H5,M5,O5,S5)</f>
        <v>7.8444138509946963</v>
      </c>
      <c r="U5" s="58">
        <v>1</v>
      </c>
      <c r="V5" s="18"/>
      <c r="W5" s="18"/>
    </row>
    <row r="6" spans="1:23" x14ac:dyDescent="0.25">
      <c r="A6" s="17" t="s">
        <v>23</v>
      </c>
      <c r="B6" s="17" t="s">
        <v>24</v>
      </c>
      <c r="C6" s="55">
        <v>14.91</v>
      </c>
      <c r="D6" s="56">
        <f t="shared" si="0"/>
        <v>1.3361309748160259</v>
      </c>
      <c r="E6" s="55">
        <v>15.44</v>
      </c>
      <c r="F6" s="56">
        <f t="shared" si="1"/>
        <v>1.7893973317778591</v>
      </c>
      <c r="G6" s="56">
        <v>13.3</v>
      </c>
      <c r="H6" s="56">
        <f t="shared" si="2"/>
        <v>2.0906295002503597</v>
      </c>
      <c r="I6" s="56">
        <v>26.91</v>
      </c>
      <c r="J6" s="56">
        <v>34.1</v>
      </c>
      <c r="K6" s="56">
        <v>34.64</v>
      </c>
      <c r="L6" s="56">
        <v>31.883333333333336</v>
      </c>
      <c r="M6" s="56">
        <f t="shared" si="3"/>
        <v>0.60966794790267753</v>
      </c>
      <c r="N6" s="57">
        <v>10</v>
      </c>
      <c r="O6" s="56">
        <f t="shared" si="4"/>
        <v>0.55470019622522926</v>
      </c>
      <c r="P6" s="55">
        <v>6</v>
      </c>
      <c r="Q6" s="55">
        <v>5</v>
      </c>
      <c r="R6" s="55">
        <v>365</v>
      </c>
      <c r="S6" s="56">
        <f t="shared" si="5"/>
        <v>3.4518691538567249E-3</v>
      </c>
      <c r="T6" s="59">
        <f t="shared" ref="T6:T28" si="6">SUM(D6,F6,H6,M6,O6,S6)</f>
        <v>6.3839778201260078</v>
      </c>
      <c r="U6" s="58">
        <v>2</v>
      </c>
      <c r="V6" s="18"/>
      <c r="W6" s="18"/>
    </row>
    <row r="7" spans="1:23" x14ac:dyDescent="0.25">
      <c r="A7" s="17" t="s">
        <v>29</v>
      </c>
      <c r="B7" s="17" t="s">
        <v>30</v>
      </c>
      <c r="C7" s="55">
        <v>15.38</v>
      </c>
      <c r="D7" s="56">
        <f t="shared" si="0"/>
        <v>0.55900006038233452</v>
      </c>
      <c r="E7" s="55">
        <v>16.47</v>
      </c>
      <c r="F7" s="56">
        <f t="shared" si="1"/>
        <v>0.61257855611452139</v>
      </c>
      <c r="G7" s="56">
        <v>12.4</v>
      </c>
      <c r="H7" s="56">
        <f t="shared" si="2"/>
        <v>0.91465040635953176</v>
      </c>
      <c r="I7" s="56">
        <v>26.3</v>
      </c>
      <c r="J7" s="56">
        <v>30.8</v>
      </c>
      <c r="K7" s="56">
        <v>34.479999999999997</v>
      </c>
      <c r="L7" s="56">
        <v>30.526666666666667</v>
      </c>
      <c r="M7" s="56">
        <f t="shared" si="3"/>
        <v>1.3170367052126866</v>
      </c>
      <c r="N7" s="57">
        <v>18</v>
      </c>
      <c r="O7" s="56">
        <f t="shared" si="4"/>
        <v>2.4037008503093267</v>
      </c>
      <c r="P7" s="55">
        <v>5</v>
      </c>
      <c r="Q7" s="55">
        <v>40</v>
      </c>
      <c r="R7" s="55">
        <v>340</v>
      </c>
      <c r="S7" s="56">
        <f t="shared" si="5"/>
        <v>0.31627751122211578</v>
      </c>
      <c r="T7" s="59">
        <f t="shared" si="6"/>
        <v>6.1232440896005169</v>
      </c>
      <c r="U7" s="58">
        <v>3</v>
      </c>
      <c r="V7" s="18"/>
      <c r="W7" s="18"/>
    </row>
    <row r="8" spans="1:23" x14ac:dyDescent="0.25">
      <c r="A8" s="17" t="s">
        <v>11</v>
      </c>
      <c r="B8" s="17" t="s">
        <v>12</v>
      </c>
      <c r="C8" s="55">
        <v>14.51</v>
      </c>
      <c r="D8" s="56">
        <f t="shared" si="0"/>
        <v>1.9975189871000185</v>
      </c>
      <c r="E8" s="55">
        <v>15.91</v>
      </c>
      <c r="F8" s="56">
        <f t="shared" si="1"/>
        <v>1.2524023564751698</v>
      </c>
      <c r="G8" s="56">
        <v>12.5</v>
      </c>
      <c r="H8" s="56">
        <f t="shared" si="2"/>
        <v>1.0453147501251787</v>
      </c>
      <c r="I8" s="56">
        <v>29.12</v>
      </c>
      <c r="J8" s="56">
        <v>34.25</v>
      </c>
      <c r="K8" s="56">
        <v>35.32</v>
      </c>
      <c r="L8" s="56">
        <v>32.896666666666668</v>
      </c>
      <c r="M8" s="56">
        <f t="shared" si="3"/>
        <v>8.1313888388569303E-2</v>
      </c>
      <c r="N8" s="57">
        <v>16</v>
      </c>
      <c r="O8" s="56">
        <f t="shared" si="4"/>
        <v>1.9414506867883023</v>
      </c>
      <c r="P8" s="55">
        <v>6</v>
      </c>
      <c r="Q8" s="55">
        <v>30</v>
      </c>
      <c r="R8" s="55">
        <v>390</v>
      </c>
      <c r="S8" s="56">
        <f t="shared" si="5"/>
        <v>-0.30937377291440232</v>
      </c>
      <c r="T8" s="59">
        <f t="shared" si="6"/>
        <v>6.0086268959628368</v>
      </c>
      <c r="U8" s="58">
        <v>4</v>
      </c>
      <c r="V8" s="18"/>
      <c r="W8" s="18"/>
    </row>
    <row r="9" spans="1:23" x14ac:dyDescent="0.25">
      <c r="A9" s="17" t="s">
        <v>27</v>
      </c>
      <c r="B9" s="17" t="s">
        <v>28</v>
      </c>
      <c r="C9" s="55">
        <v>14.89</v>
      </c>
      <c r="D9" s="56">
        <f t="shared" si="0"/>
        <v>1.3692003754302249</v>
      </c>
      <c r="E9" s="55">
        <v>15.5</v>
      </c>
      <c r="F9" s="56">
        <f t="shared" si="1"/>
        <v>1.7208447817392174</v>
      </c>
      <c r="G9" s="56">
        <v>12.5</v>
      </c>
      <c r="H9" s="56">
        <f t="shared" si="2"/>
        <v>1.0453147501251787</v>
      </c>
      <c r="I9" s="56">
        <v>27.38</v>
      </c>
      <c r="J9" s="56">
        <v>31.8</v>
      </c>
      <c r="K9" s="56">
        <v>31.8</v>
      </c>
      <c r="L9" s="56">
        <v>30.326666666666668</v>
      </c>
      <c r="M9" s="56">
        <f t="shared" si="3"/>
        <v>1.4213171116957339</v>
      </c>
      <c r="N9" s="57">
        <v>8</v>
      </c>
      <c r="O9" s="56">
        <f t="shared" si="4"/>
        <v>9.2450032704204946E-2</v>
      </c>
      <c r="P9" s="55">
        <v>5</v>
      </c>
      <c r="Q9" s="55">
        <v>55</v>
      </c>
      <c r="R9" s="55">
        <v>355</v>
      </c>
      <c r="S9" s="56">
        <f t="shared" si="5"/>
        <v>0.12858212598116034</v>
      </c>
      <c r="T9" s="59">
        <f t="shared" si="6"/>
        <v>5.7777091776757201</v>
      </c>
      <c r="U9" s="58">
        <v>5</v>
      </c>
      <c r="V9" s="18"/>
      <c r="W9" s="18"/>
    </row>
    <row r="10" spans="1:23" x14ac:dyDescent="0.25">
      <c r="A10" s="17" t="s">
        <v>25</v>
      </c>
      <c r="B10" s="17" t="s">
        <v>26</v>
      </c>
      <c r="C10" s="55">
        <v>15.19</v>
      </c>
      <c r="D10" s="56">
        <f t="shared" si="0"/>
        <v>0.87315936621723278</v>
      </c>
      <c r="E10" s="55">
        <v>15.97</v>
      </c>
      <c r="F10" s="56">
        <f t="shared" si="1"/>
        <v>1.1838498064365284</v>
      </c>
      <c r="G10" s="56">
        <v>11.7</v>
      </c>
      <c r="H10" s="56">
        <f t="shared" si="2"/>
        <v>-2.3210650071385346E-15</v>
      </c>
      <c r="I10" s="56">
        <v>26.52</v>
      </c>
      <c r="J10" s="56">
        <v>31.8</v>
      </c>
      <c r="K10" s="56">
        <v>32.64</v>
      </c>
      <c r="L10" s="56">
        <v>30.320000000000004</v>
      </c>
      <c r="M10" s="56">
        <f t="shared" si="3"/>
        <v>1.4247931252451675</v>
      </c>
      <c r="N10" s="57">
        <v>12</v>
      </c>
      <c r="O10" s="56">
        <f t="shared" si="4"/>
        <v>1.0169503597462537</v>
      </c>
      <c r="P10" s="55">
        <v>5</v>
      </c>
      <c r="Q10" s="55">
        <v>18</v>
      </c>
      <c r="R10" s="55">
        <v>318</v>
      </c>
      <c r="S10" s="56">
        <f t="shared" si="5"/>
        <v>0.59156407624218377</v>
      </c>
      <c r="T10" s="59">
        <f t="shared" si="6"/>
        <v>5.0903167338873647</v>
      </c>
      <c r="U10" s="58">
        <v>6</v>
      </c>
      <c r="V10" s="18"/>
      <c r="W10" s="18"/>
    </row>
    <row r="11" spans="1:23" x14ac:dyDescent="0.25">
      <c r="A11" s="17" t="s">
        <v>56</v>
      </c>
      <c r="B11" s="17" t="s">
        <v>57</v>
      </c>
      <c r="C11" s="55">
        <v>15.31</v>
      </c>
      <c r="D11" s="56">
        <f t="shared" si="0"/>
        <v>0.67474296253203359</v>
      </c>
      <c r="E11" s="55">
        <v>16.53</v>
      </c>
      <c r="F11" s="56">
        <f t="shared" si="1"/>
        <v>0.54402600607587781</v>
      </c>
      <c r="G11" s="56">
        <v>12.3</v>
      </c>
      <c r="H11" s="56">
        <f t="shared" si="2"/>
        <v>0.7839860625938847</v>
      </c>
      <c r="I11" s="56">
        <v>27.94</v>
      </c>
      <c r="J11" s="56">
        <v>31.1</v>
      </c>
      <c r="K11" s="56">
        <v>34.24</v>
      </c>
      <c r="L11" s="56">
        <v>31.093333333333334</v>
      </c>
      <c r="M11" s="56">
        <f t="shared" si="3"/>
        <v>1.0215755535107178</v>
      </c>
      <c r="N11" s="57">
        <v>9</v>
      </c>
      <c r="O11" s="56">
        <f t="shared" si="4"/>
        <v>0.3235751144647171</v>
      </c>
      <c r="P11" s="55">
        <v>6</v>
      </c>
      <c r="Q11" s="55">
        <v>15</v>
      </c>
      <c r="R11" s="55">
        <v>375</v>
      </c>
      <c r="S11" s="56">
        <f t="shared" si="5"/>
        <v>-0.12167838767344689</v>
      </c>
      <c r="T11" s="59">
        <f t="shared" si="6"/>
        <v>3.2262273115037843</v>
      </c>
      <c r="U11" s="58">
        <v>7</v>
      </c>
      <c r="V11" s="18"/>
      <c r="W11" s="18"/>
    </row>
    <row r="12" spans="1:23" x14ac:dyDescent="0.25">
      <c r="A12" s="17" t="s">
        <v>52</v>
      </c>
      <c r="B12" s="17" t="s">
        <v>16</v>
      </c>
      <c r="C12" s="55">
        <v>15.25</v>
      </c>
      <c r="D12" s="56">
        <f t="shared" si="0"/>
        <v>0.77395116437463318</v>
      </c>
      <c r="E12" s="55">
        <v>17.09</v>
      </c>
      <c r="F12" s="56">
        <f t="shared" si="1"/>
        <v>-9.5797794284770754E-2</v>
      </c>
      <c r="G12" s="56">
        <v>11.4</v>
      </c>
      <c r="H12" s="56">
        <f t="shared" si="2"/>
        <v>-0.39199303129694352</v>
      </c>
      <c r="I12" s="56">
        <v>29.72</v>
      </c>
      <c r="J12" s="56">
        <v>33.200000000000003</v>
      </c>
      <c r="K12" s="56">
        <v>36.619999999999997</v>
      </c>
      <c r="L12" s="56">
        <v>33.18</v>
      </c>
      <c r="M12" s="56">
        <f t="shared" si="3"/>
        <v>-6.6416687462414109E-2</v>
      </c>
      <c r="N12" s="57">
        <v>8</v>
      </c>
      <c r="O12" s="56">
        <f t="shared" si="4"/>
        <v>9.2450032704204946E-2</v>
      </c>
      <c r="P12" s="55">
        <v>6</v>
      </c>
      <c r="Q12" s="55">
        <v>37</v>
      </c>
      <c r="R12" s="55">
        <v>397</v>
      </c>
      <c r="S12" s="56">
        <f t="shared" si="5"/>
        <v>-0.39696495269351484</v>
      </c>
      <c r="T12" s="59">
        <f t="shared" si="6"/>
        <v>-8.4771268658805077E-2</v>
      </c>
      <c r="U12" s="58">
        <v>8</v>
      </c>
      <c r="V12" s="18"/>
      <c r="W12" s="18"/>
    </row>
    <row r="13" spans="1:23" x14ac:dyDescent="0.25">
      <c r="A13" s="17" t="s">
        <v>17</v>
      </c>
      <c r="B13" s="17" t="s">
        <v>32</v>
      </c>
      <c r="C13" s="55">
        <v>15.66</v>
      </c>
      <c r="D13" s="56">
        <f t="shared" si="0"/>
        <v>9.6028451783541233E-2</v>
      </c>
      <c r="E13" s="55">
        <v>16.190000000000001</v>
      </c>
      <c r="F13" s="56">
        <f t="shared" si="1"/>
        <v>0.93249045629484362</v>
      </c>
      <c r="G13" s="56">
        <v>12.4</v>
      </c>
      <c r="H13" s="56">
        <f t="shared" si="2"/>
        <v>0.91465040635953176</v>
      </c>
      <c r="I13" s="56">
        <v>31.03</v>
      </c>
      <c r="J13" s="56">
        <v>36.4</v>
      </c>
      <c r="K13" s="56">
        <v>38.700000000000003</v>
      </c>
      <c r="L13" s="56">
        <v>35.376666666666672</v>
      </c>
      <c r="M13" s="56">
        <f t="shared" si="3"/>
        <v>-1.2117631520012258</v>
      </c>
      <c r="N13" s="57">
        <v>3</v>
      </c>
      <c r="O13" s="56">
        <f t="shared" si="4"/>
        <v>-1.0631753760983558</v>
      </c>
      <c r="P13" s="55">
        <v>6</v>
      </c>
      <c r="Q13" s="55">
        <v>22</v>
      </c>
      <c r="R13" s="55">
        <v>382</v>
      </c>
      <c r="S13" s="56">
        <f t="shared" si="5"/>
        <v>-0.20926956745255942</v>
      </c>
      <c r="T13" s="59">
        <f t="shared" si="6"/>
        <v>-0.54103878111422443</v>
      </c>
      <c r="U13" s="58">
        <v>9</v>
      </c>
      <c r="V13" s="18"/>
      <c r="W13" s="18"/>
    </row>
    <row r="14" spans="1:23" x14ac:dyDescent="0.25">
      <c r="A14" s="17" t="s">
        <v>49</v>
      </c>
      <c r="B14" s="17" t="s">
        <v>20</v>
      </c>
      <c r="C14" s="55">
        <v>15.69</v>
      </c>
      <c r="D14" s="56">
        <f t="shared" si="0"/>
        <v>4.6424350862242898E-2</v>
      </c>
      <c r="E14" s="55">
        <v>16.57</v>
      </c>
      <c r="F14" s="56">
        <f t="shared" si="1"/>
        <v>0.49832430605011802</v>
      </c>
      <c r="G14" s="56">
        <v>11.4</v>
      </c>
      <c r="H14" s="56">
        <f t="shared" si="2"/>
        <v>-0.39199303129694352</v>
      </c>
      <c r="I14" s="56">
        <v>32.26</v>
      </c>
      <c r="J14" s="56">
        <v>36.4</v>
      </c>
      <c r="K14" s="56">
        <v>34.590000000000003</v>
      </c>
      <c r="L14" s="56">
        <v>34.416666666666664</v>
      </c>
      <c r="M14" s="56">
        <f t="shared" si="3"/>
        <v>-0.71121720088259199</v>
      </c>
      <c r="N14" s="57">
        <v>9</v>
      </c>
      <c r="O14" s="56">
        <f t="shared" si="4"/>
        <v>0.3235751144647171</v>
      </c>
      <c r="P14" s="55">
        <v>6</v>
      </c>
      <c r="Q14" s="55">
        <v>30</v>
      </c>
      <c r="R14" s="55">
        <v>390</v>
      </c>
      <c r="S14" s="56">
        <f t="shared" si="5"/>
        <v>-0.30937377291440232</v>
      </c>
      <c r="T14" s="59">
        <f t="shared" si="6"/>
        <v>-0.54426023371685983</v>
      </c>
      <c r="U14" s="58">
        <v>10</v>
      </c>
      <c r="V14" s="18"/>
      <c r="W14" s="18"/>
    </row>
    <row r="15" spans="1:23" x14ac:dyDescent="0.25">
      <c r="A15" s="17" t="s">
        <v>9</v>
      </c>
      <c r="B15" s="17" t="s">
        <v>10</v>
      </c>
      <c r="C15" s="55">
        <v>16.16</v>
      </c>
      <c r="D15" s="56">
        <f t="shared" si="0"/>
        <v>-0.73070656357144859</v>
      </c>
      <c r="E15" s="55">
        <v>16.75</v>
      </c>
      <c r="F15" s="56">
        <f t="shared" si="1"/>
        <v>0.29266665593419516</v>
      </c>
      <c r="G15" s="56">
        <v>11</v>
      </c>
      <c r="H15" s="56">
        <f t="shared" si="2"/>
        <v>-0.91465040635953399</v>
      </c>
      <c r="I15" s="56">
        <v>26.89</v>
      </c>
      <c r="J15" s="56">
        <v>33.200000000000003</v>
      </c>
      <c r="K15" s="56">
        <v>35.32</v>
      </c>
      <c r="L15" s="56">
        <v>31.803333333333299</v>
      </c>
      <c r="M15" s="56">
        <f t="shared" si="3"/>
        <v>0.65138011049591615</v>
      </c>
      <c r="N15" s="57">
        <v>8</v>
      </c>
      <c r="O15" s="56">
        <f t="shared" si="4"/>
        <v>9.2450032704204946E-2</v>
      </c>
      <c r="P15" s="55">
        <v>6</v>
      </c>
      <c r="Q15" s="55">
        <v>19</v>
      </c>
      <c r="R15" s="55">
        <v>379</v>
      </c>
      <c r="S15" s="56">
        <f t="shared" si="5"/>
        <v>-0.17173049040436833</v>
      </c>
      <c r="T15" s="59">
        <f t="shared" si="6"/>
        <v>-0.78059066120103471</v>
      </c>
      <c r="U15" s="58">
        <v>12</v>
      </c>
      <c r="V15" s="18"/>
      <c r="W15" s="18"/>
    </row>
    <row r="16" spans="1:23" x14ac:dyDescent="0.25">
      <c r="A16" s="17" t="s">
        <v>45</v>
      </c>
      <c r="B16" s="17" t="s">
        <v>46</v>
      </c>
      <c r="C16" s="55">
        <v>15.59</v>
      </c>
      <c r="D16" s="56">
        <f t="shared" si="0"/>
        <v>0.21177135393324029</v>
      </c>
      <c r="E16" s="55">
        <v>17.149999999999999</v>
      </c>
      <c r="F16" s="56">
        <f t="shared" si="1"/>
        <v>-0.16435034432341036</v>
      </c>
      <c r="G16" s="56">
        <v>11.3</v>
      </c>
      <c r="H16" s="56">
        <f t="shared" si="2"/>
        <v>-0.52265737506259058</v>
      </c>
      <c r="I16" s="56">
        <v>30.06</v>
      </c>
      <c r="J16" s="56">
        <v>35.6</v>
      </c>
      <c r="K16" s="56">
        <v>39.71</v>
      </c>
      <c r="L16" s="56">
        <v>35.123333333333335</v>
      </c>
      <c r="M16" s="56">
        <f t="shared" si="3"/>
        <v>-1.0796746371226964</v>
      </c>
      <c r="N16" s="57">
        <v>10</v>
      </c>
      <c r="O16" s="56">
        <f t="shared" si="4"/>
        <v>0.55470019622522926</v>
      </c>
      <c r="P16" s="55">
        <v>6</v>
      </c>
      <c r="Q16" s="55">
        <v>22</v>
      </c>
      <c r="R16" s="55">
        <v>382</v>
      </c>
      <c r="S16" s="56">
        <f t="shared" si="5"/>
        <v>-0.20926956745255942</v>
      </c>
      <c r="T16" s="59">
        <f t="shared" si="6"/>
        <v>-1.2094803738027875</v>
      </c>
      <c r="U16" s="58">
        <v>13</v>
      </c>
      <c r="V16" s="18"/>
      <c r="W16" s="18"/>
    </row>
    <row r="17" spans="1:23" x14ac:dyDescent="0.25">
      <c r="A17" s="17" t="s">
        <v>15</v>
      </c>
      <c r="B17" s="17" t="s">
        <v>16</v>
      </c>
      <c r="C17" s="55">
        <v>15.81</v>
      </c>
      <c r="D17" s="56">
        <f t="shared" si="0"/>
        <v>-0.15199205282295633</v>
      </c>
      <c r="E17" s="55">
        <v>17</v>
      </c>
      <c r="F17" s="56">
        <f t="shared" si="1"/>
        <v>7.031030773190684E-3</v>
      </c>
      <c r="G17" s="56">
        <v>11.9</v>
      </c>
      <c r="H17" s="56">
        <f t="shared" si="2"/>
        <v>0.26132868753129412</v>
      </c>
      <c r="I17" s="56">
        <v>32.43</v>
      </c>
      <c r="J17" s="56">
        <v>34.9</v>
      </c>
      <c r="K17" s="56">
        <v>34.94</v>
      </c>
      <c r="L17" s="56">
        <v>34.089999999999996</v>
      </c>
      <c r="M17" s="56">
        <f t="shared" si="3"/>
        <v>-0.54089253696027995</v>
      </c>
      <c r="N17" s="57">
        <v>2</v>
      </c>
      <c r="O17" s="56">
        <f t="shared" si="4"/>
        <v>-1.2943004578588679</v>
      </c>
      <c r="P17" s="55">
        <v>5</v>
      </c>
      <c r="Q17" s="55">
        <v>40</v>
      </c>
      <c r="R17" s="55">
        <v>340</v>
      </c>
      <c r="S17" s="56">
        <f t="shared" si="5"/>
        <v>0.31627751122211578</v>
      </c>
      <c r="T17" s="59">
        <f t="shared" si="6"/>
        <v>-1.4025478181155036</v>
      </c>
      <c r="U17" s="58">
        <v>15</v>
      </c>
      <c r="V17" s="18"/>
      <c r="W17" s="18"/>
    </row>
    <row r="18" spans="1:23" x14ac:dyDescent="0.25">
      <c r="A18" s="17" t="s">
        <v>47</v>
      </c>
      <c r="B18" s="17" t="s">
        <v>48</v>
      </c>
      <c r="C18" s="55">
        <v>15.81</v>
      </c>
      <c r="D18" s="56">
        <f t="shared" si="0"/>
        <v>-0.15199205282295633</v>
      </c>
      <c r="E18" s="55">
        <v>16.87</v>
      </c>
      <c r="F18" s="56">
        <f t="shared" si="1"/>
        <v>0.15556155585691187</v>
      </c>
      <c r="G18" s="56">
        <v>11.2</v>
      </c>
      <c r="H18" s="56">
        <f t="shared" si="2"/>
        <v>-0.65332171882823997</v>
      </c>
      <c r="I18" s="56">
        <v>31.79</v>
      </c>
      <c r="J18" s="56">
        <v>35</v>
      </c>
      <c r="K18" s="56">
        <v>34.590000000000003</v>
      </c>
      <c r="L18" s="56">
        <v>33.793333333333329</v>
      </c>
      <c r="M18" s="56">
        <f t="shared" si="3"/>
        <v>-0.38620993401042553</v>
      </c>
      <c r="N18" s="57">
        <v>6</v>
      </c>
      <c r="O18" s="56">
        <f t="shared" si="4"/>
        <v>-0.36980013081681939</v>
      </c>
      <c r="P18" s="55">
        <v>6</v>
      </c>
      <c r="Q18" s="55">
        <v>6</v>
      </c>
      <c r="R18" s="55">
        <v>366</v>
      </c>
      <c r="S18" s="56">
        <f t="shared" si="5"/>
        <v>-9.0611565288736366E-3</v>
      </c>
      <c r="T18" s="59">
        <f t="shared" si="6"/>
        <v>-1.4148234371504029</v>
      </c>
      <c r="U18" s="58">
        <v>16</v>
      </c>
      <c r="V18" s="18"/>
      <c r="W18" s="18"/>
    </row>
    <row r="19" spans="1:23" x14ac:dyDescent="0.25">
      <c r="A19" s="17" t="s">
        <v>55</v>
      </c>
      <c r="B19" s="17" t="s">
        <v>16</v>
      </c>
      <c r="C19" s="55">
        <v>15.88</v>
      </c>
      <c r="D19" s="56">
        <f t="shared" si="0"/>
        <v>-0.26773495497265537</v>
      </c>
      <c r="E19" s="55">
        <v>17.190000000000001</v>
      </c>
      <c r="F19" s="56">
        <f t="shared" si="1"/>
        <v>-0.21005204434917416</v>
      </c>
      <c r="G19" s="56">
        <v>11.4</v>
      </c>
      <c r="H19" s="56">
        <f t="shared" si="2"/>
        <v>-0.39199303129694352</v>
      </c>
      <c r="I19" s="56">
        <v>29.19</v>
      </c>
      <c r="J19" s="56">
        <v>33.9</v>
      </c>
      <c r="K19" s="56">
        <v>35.450000000000003</v>
      </c>
      <c r="L19" s="56">
        <v>32.846666666666671</v>
      </c>
      <c r="M19" s="56">
        <f t="shared" si="3"/>
        <v>0.10738399000932979</v>
      </c>
      <c r="N19" s="57">
        <v>4</v>
      </c>
      <c r="O19" s="56">
        <f t="shared" si="4"/>
        <v>-0.83205029433784372</v>
      </c>
      <c r="P19" s="55">
        <v>6</v>
      </c>
      <c r="Q19" s="55">
        <v>0</v>
      </c>
      <c r="R19" s="55">
        <v>360</v>
      </c>
      <c r="S19" s="56">
        <f t="shared" si="5"/>
        <v>6.6016997567508534E-2</v>
      </c>
      <c r="T19" s="59">
        <f t="shared" si="6"/>
        <v>-1.5284293373797786</v>
      </c>
      <c r="U19" s="58">
        <v>17</v>
      </c>
      <c r="V19" s="18"/>
      <c r="W19" s="18"/>
    </row>
    <row r="20" spans="1:23" x14ac:dyDescent="0.25">
      <c r="A20" s="17" t="s">
        <v>50</v>
      </c>
      <c r="B20" s="17" t="s">
        <v>24</v>
      </c>
      <c r="C20" s="55">
        <v>16.28</v>
      </c>
      <c r="D20" s="56">
        <f t="shared" si="0"/>
        <v>-0.92912296725664789</v>
      </c>
      <c r="E20" s="55">
        <v>17.66</v>
      </c>
      <c r="F20" s="56">
        <f t="shared" si="1"/>
        <v>-0.74704701965186127</v>
      </c>
      <c r="G20" s="56">
        <v>12.5</v>
      </c>
      <c r="H20" s="56">
        <f t="shared" si="2"/>
        <v>1.0453147501251787</v>
      </c>
      <c r="I20" s="56">
        <v>27.66</v>
      </c>
      <c r="J20" s="56">
        <v>35.200000000000003</v>
      </c>
      <c r="K20" s="56">
        <v>38</v>
      </c>
      <c r="L20" s="56">
        <v>33.619999999999997</v>
      </c>
      <c r="M20" s="56">
        <f t="shared" si="3"/>
        <v>-0.29583358172511814</v>
      </c>
      <c r="N20" s="57">
        <v>6</v>
      </c>
      <c r="O20" s="56">
        <f t="shared" si="4"/>
        <v>-0.36980013081681939</v>
      </c>
      <c r="P20" s="55">
        <v>6</v>
      </c>
      <c r="Q20" s="55">
        <v>35</v>
      </c>
      <c r="R20" s="55">
        <v>395</v>
      </c>
      <c r="S20" s="56">
        <f t="shared" si="5"/>
        <v>-0.37193890132805413</v>
      </c>
      <c r="T20" s="59">
        <f t="shared" si="6"/>
        <v>-1.6684278506533219</v>
      </c>
      <c r="U20" s="58">
        <v>18</v>
      </c>
      <c r="V20" s="18"/>
      <c r="W20" s="18"/>
    </row>
    <row r="21" spans="1:23" x14ac:dyDescent="0.25">
      <c r="A21" s="17" t="s">
        <v>17</v>
      </c>
      <c r="B21" s="17" t="s">
        <v>18</v>
      </c>
      <c r="C21" s="55">
        <v>16.22</v>
      </c>
      <c r="D21" s="56">
        <f t="shared" si="0"/>
        <v>-0.8299147654140453</v>
      </c>
      <c r="E21" s="55">
        <v>17.88</v>
      </c>
      <c r="F21" s="56">
        <f t="shared" si="1"/>
        <v>-0.99840636979354391</v>
      </c>
      <c r="G21" s="56">
        <v>11.8</v>
      </c>
      <c r="H21" s="56">
        <f t="shared" si="2"/>
        <v>0.13066434376564706</v>
      </c>
      <c r="I21" s="56">
        <v>30.63</v>
      </c>
      <c r="J21" s="56">
        <v>34.19</v>
      </c>
      <c r="K21" s="56">
        <v>36.020000000000003</v>
      </c>
      <c r="L21" s="56">
        <v>33.613333333333337</v>
      </c>
      <c r="M21" s="56">
        <f t="shared" si="3"/>
        <v>-0.29235756817568637</v>
      </c>
      <c r="N21" s="57">
        <v>7</v>
      </c>
      <c r="O21" s="56">
        <f t="shared" si="4"/>
        <v>-0.1386750490563072</v>
      </c>
      <c r="P21" s="55">
        <v>6</v>
      </c>
      <c r="Q21" s="55">
        <v>11</v>
      </c>
      <c r="R21" s="55">
        <v>371</v>
      </c>
      <c r="S21" s="56">
        <f t="shared" si="5"/>
        <v>-7.1626284942525445E-2</v>
      </c>
      <c r="T21" s="59">
        <f t="shared" si="6"/>
        <v>-2.200315693616461</v>
      </c>
      <c r="U21" s="58">
        <v>19</v>
      </c>
      <c r="V21" s="18"/>
      <c r="W21" s="18"/>
    </row>
    <row r="22" spans="1:23" x14ac:dyDescent="0.25">
      <c r="A22" s="17" t="s">
        <v>53</v>
      </c>
      <c r="B22" s="17" t="s">
        <v>54</v>
      </c>
      <c r="C22" s="55">
        <v>16.059999999999999</v>
      </c>
      <c r="D22" s="56">
        <f t="shared" si="0"/>
        <v>-0.56535956050044833</v>
      </c>
      <c r="E22" s="55">
        <v>17.559999999999999</v>
      </c>
      <c r="F22" s="56">
        <f t="shared" si="1"/>
        <v>-0.63279276958745778</v>
      </c>
      <c r="G22" s="56">
        <v>11.3</v>
      </c>
      <c r="H22" s="56">
        <f t="shared" si="2"/>
        <v>-0.52265737506259058</v>
      </c>
      <c r="I22" s="56">
        <v>28.71</v>
      </c>
      <c r="J22" s="56">
        <v>34</v>
      </c>
      <c r="K22" s="56">
        <v>37.01</v>
      </c>
      <c r="L22" s="56">
        <v>33.24</v>
      </c>
      <c r="M22" s="56">
        <f t="shared" si="3"/>
        <v>-9.7700809407329642E-2</v>
      </c>
      <c r="N22" s="57">
        <v>10</v>
      </c>
      <c r="O22" s="56">
        <f t="shared" si="4"/>
        <v>0.55470019622522926</v>
      </c>
      <c r="P22" s="55">
        <v>8</v>
      </c>
      <c r="Q22" s="55">
        <v>55</v>
      </c>
      <c r="R22" s="55">
        <v>535</v>
      </c>
      <c r="S22" s="56">
        <f t="shared" si="5"/>
        <v>-2.1237624969103046</v>
      </c>
      <c r="T22" s="59">
        <f t="shared" si="6"/>
        <v>-3.3875728152429017</v>
      </c>
      <c r="U22" s="58">
        <v>20</v>
      </c>
      <c r="V22" s="18"/>
      <c r="W22" s="18"/>
    </row>
    <row r="23" spans="1:23" x14ac:dyDescent="0.25">
      <c r="A23" s="17" t="s">
        <v>58</v>
      </c>
      <c r="B23" s="17" t="s">
        <v>59</v>
      </c>
      <c r="C23" s="55">
        <v>16.12</v>
      </c>
      <c r="D23" s="56">
        <f t="shared" si="0"/>
        <v>-0.66456776234305082</v>
      </c>
      <c r="E23" s="55">
        <v>18.97</v>
      </c>
      <c r="F23" s="56">
        <f t="shared" si="1"/>
        <v>-2.2437776954955231</v>
      </c>
      <c r="G23" s="56">
        <v>11.1</v>
      </c>
      <c r="H23" s="56">
        <f t="shared" si="2"/>
        <v>-0.78398606259388703</v>
      </c>
      <c r="I23" s="56">
        <v>29.03</v>
      </c>
      <c r="J23" s="56">
        <v>34</v>
      </c>
      <c r="K23" s="56">
        <v>37.01</v>
      </c>
      <c r="L23" s="56">
        <v>33.346666666666664</v>
      </c>
      <c r="M23" s="56">
        <f t="shared" si="3"/>
        <v>-0.15331702619828605</v>
      </c>
      <c r="N23" s="57">
        <v>12</v>
      </c>
      <c r="O23" s="56">
        <f t="shared" si="4"/>
        <v>1.0169503597462537</v>
      </c>
      <c r="P23" s="55">
        <v>7</v>
      </c>
      <c r="Q23" s="55">
        <v>0</v>
      </c>
      <c r="R23" s="55">
        <v>420</v>
      </c>
      <c r="S23" s="56">
        <f t="shared" si="5"/>
        <v>-0.68476454339631321</v>
      </c>
      <c r="T23" s="59">
        <f t="shared" si="6"/>
        <v>-3.5134627302808066</v>
      </c>
      <c r="U23" s="58">
        <v>21</v>
      </c>
      <c r="V23" s="18"/>
      <c r="W23" s="18"/>
    </row>
    <row r="24" spans="1:23" x14ac:dyDescent="0.25">
      <c r="A24" s="17" t="s">
        <v>19</v>
      </c>
      <c r="B24" s="17" t="s">
        <v>20</v>
      </c>
      <c r="C24" s="55">
        <v>16.12</v>
      </c>
      <c r="D24" s="56">
        <f t="shared" si="0"/>
        <v>-0.66456776234305082</v>
      </c>
      <c r="E24" s="55">
        <v>17.190000000000001</v>
      </c>
      <c r="F24" s="56">
        <f t="shared" si="1"/>
        <v>-0.21005204434917416</v>
      </c>
      <c r="G24" s="56">
        <v>11.4</v>
      </c>
      <c r="H24" s="56">
        <f t="shared" si="2"/>
        <v>-0.39199303129694352</v>
      </c>
      <c r="I24" s="56">
        <v>31.24</v>
      </c>
      <c r="J24" s="56">
        <v>35.700000000000003</v>
      </c>
      <c r="K24" s="56">
        <v>37.85</v>
      </c>
      <c r="L24" s="56">
        <v>34.93</v>
      </c>
      <c r="M24" s="56">
        <f t="shared" si="3"/>
        <v>-0.97887024418908253</v>
      </c>
      <c r="N24" s="57">
        <v>3</v>
      </c>
      <c r="O24" s="56">
        <f t="shared" si="4"/>
        <v>-1.0631753760983558</v>
      </c>
      <c r="P24" s="55">
        <v>6</v>
      </c>
      <c r="Q24" s="55">
        <v>55</v>
      </c>
      <c r="R24" s="55">
        <v>415</v>
      </c>
      <c r="S24" s="56">
        <f t="shared" si="5"/>
        <v>-0.6221994149826614</v>
      </c>
      <c r="T24" s="59">
        <f t="shared" si="6"/>
        <v>-3.9308578732592681</v>
      </c>
      <c r="U24" s="58">
        <v>22</v>
      </c>
      <c r="V24" s="18"/>
      <c r="W24" s="18"/>
    </row>
    <row r="25" spans="1:23" x14ac:dyDescent="0.25">
      <c r="A25" s="17" t="s">
        <v>35</v>
      </c>
      <c r="B25" s="17" t="s">
        <v>36</v>
      </c>
      <c r="C25" s="55">
        <v>16.34</v>
      </c>
      <c r="D25" s="56">
        <f t="shared" si="0"/>
        <v>-1.0283311690992445</v>
      </c>
      <c r="E25" s="55">
        <v>18.16</v>
      </c>
      <c r="F25" s="56">
        <f t="shared" si="1"/>
        <v>-1.3183182699738702</v>
      </c>
      <c r="G25" s="56">
        <v>11.3</v>
      </c>
      <c r="H25" s="56">
        <f t="shared" si="2"/>
        <v>-0.52265737506259058</v>
      </c>
      <c r="I25" s="56">
        <v>29.13</v>
      </c>
      <c r="J25" s="56">
        <v>34.9</v>
      </c>
      <c r="K25" s="56">
        <v>41.1</v>
      </c>
      <c r="L25" s="56">
        <v>35.043333333333329</v>
      </c>
      <c r="M25" s="56">
        <f t="shared" si="3"/>
        <v>-1.0379624745294744</v>
      </c>
      <c r="N25" s="57">
        <v>1</v>
      </c>
      <c r="O25" s="56">
        <f t="shared" si="4"/>
        <v>-1.5254255396193801</v>
      </c>
      <c r="P25" s="55">
        <v>6</v>
      </c>
      <c r="Q25" s="55">
        <v>28</v>
      </c>
      <c r="R25" s="55">
        <v>388</v>
      </c>
      <c r="S25" s="56">
        <f t="shared" si="5"/>
        <v>-0.28434772154894161</v>
      </c>
      <c r="T25" s="59">
        <f t="shared" si="6"/>
        <v>-5.7170425498335025</v>
      </c>
      <c r="U25" s="58">
        <v>23</v>
      </c>
      <c r="V25" s="18"/>
      <c r="W25" s="18"/>
    </row>
    <row r="26" spans="1:23" x14ac:dyDescent="0.25">
      <c r="A26" s="17" t="s">
        <v>37</v>
      </c>
      <c r="B26" s="17" t="s">
        <v>38</v>
      </c>
      <c r="C26" s="55">
        <v>16.52</v>
      </c>
      <c r="D26" s="56">
        <f t="shared" si="0"/>
        <v>-1.3259557746270405</v>
      </c>
      <c r="E26" s="55">
        <v>17.41</v>
      </c>
      <c r="F26" s="56">
        <f t="shared" si="1"/>
        <v>-0.46141139449085677</v>
      </c>
      <c r="G26" s="56">
        <v>10.199999999999999</v>
      </c>
      <c r="H26" s="56">
        <f t="shared" si="2"/>
        <v>-1.9599651564847151</v>
      </c>
      <c r="I26" s="56">
        <v>29.13</v>
      </c>
      <c r="J26" s="56">
        <v>33.799999999999997</v>
      </c>
      <c r="K26" s="56">
        <v>38.82</v>
      </c>
      <c r="L26" s="56">
        <v>33.916666666666664</v>
      </c>
      <c r="M26" s="56">
        <f t="shared" si="3"/>
        <v>-0.45051618467497251</v>
      </c>
      <c r="N26" s="57">
        <v>1</v>
      </c>
      <c r="O26" s="56">
        <f t="shared" si="4"/>
        <v>-1.5254255396193801</v>
      </c>
      <c r="P26" s="55">
        <v>6</v>
      </c>
      <c r="Q26" s="55">
        <v>19</v>
      </c>
      <c r="R26" s="55">
        <v>379</v>
      </c>
      <c r="S26" s="56">
        <f t="shared" si="5"/>
        <v>-0.17173049040436833</v>
      </c>
      <c r="T26" s="59">
        <f t="shared" si="6"/>
        <v>-5.8950045403013327</v>
      </c>
      <c r="U26" s="58">
        <v>24</v>
      </c>
      <c r="V26" s="18"/>
      <c r="W26" s="18"/>
    </row>
    <row r="27" spans="1:23" x14ac:dyDescent="0.25">
      <c r="A27" s="17" t="s">
        <v>13</v>
      </c>
      <c r="B27" s="17" t="s">
        <v>14</v>
      </c>
      <c r="C27" s="55">
        <v>16.68</v>
      </c>
      <c r="D27" s="56">
        <f t="shared" si="0"/>
        <v>-1.5905109795406374</v>
      </c>
      <c r="E27" s="55">
        <v>17.309999999999999</v>
      </c>
      <c r="F27" s="56">
        <f t="shared" si="1"/>
        <v>-0.3471571444264534</v>
      </c>
      <c r="G27" s="56">
        <v>11.1</v>
      </c>
      <c r="H27" s="56">
        <f t="shared" si="2"/>
        <v>-0.78398606259388703</v>
      </c>
      <c r="I27" s="56">
        <v>34.22</v>
      </c>
      <c r="J27" s="56">
        <v>37.4</v>
      </c>
      <c r="K27" s="56">
        <v>41.33</v>
      </c>
      <c r="L27" s="56">
        <v>37.65</v>
      </c>
      <c r="M27" s="56">
        <f t="shared" si="3"/>
        <v>-2.3970837723585321</v>
      </c>
      <c r="N27" s="57">
        <v>5</v>
      </c>
      <c r="O27" s="56">
        <f t="shared" si="4"/>
        <v>-0.60092521257733156</v>
      </c>
      <c r="P27" s="55">
        <v>6</v>
      </c>
      <c r="Q27" s="55">
        <v>55</v>
      </c>
      <c r="R27" s="55">
        <v>415</v>
      </c>
      <c r="S27" s="56">
        <f t="shared" si="5"/>
        <v>-0.6221994149826614</v>
      </c>
      <c r="T27" s="59">
        <f t="shared" si="6"/>
        <v>-6.341862586479504</v>
      </c>
      <c r="U27" s="58">
        <v>25</v>
      </c>
      <c r="V27" s="18"/>
      <c r="W27" s="18"/>
    </row>
    <row r="28" spans="1:23" x14ac:dyDescent="0.25">
      <c r="A28" s="17" t="s">
        <v>43</v>
      </c>
      <c r="B28" s="17" t="s">
        <v>44</v>
      </c>
      <c r="C28" s="55">
        <v>16.13</v>
      </c>
      <c r="D28" s="56">
        <f t="shared" si="0"/>
        <v>-0.6811024626501474</v>
      </c>
      <c r="E28" s="55">
        <v>18.350000000000001</v>
      </c>
      <c r="F28" s="56">
        <f t="shared" si="1"/>
        <v>-1.5354013450962349</v>
      </c>
      <c r="G28" s="56">
        <v>10.6</v>
      </c>
      <c r="H28" s="56">
        <f t="shared" si="2"/>
        <v>-1.4373077814221247</v>
      </c>
      <c r="I28" s="56">
        <v>30.46</v>
      </c>
      <c r="J28" s="56">
        <v>35.6</v>
      </c>
      <c r="K28" s="56">
        <v>40.26</v>
      </c>
      <c r="L28" s="56">
        <v>35.44</v>
      </c>
      <c r="M28" s="56">
        <f t="shared" si="3"/>
        <v>-1.2447852807208535</v>
      </c>
      <c r="N28" s="57">
        <v>2</v>
      </c>
      <c r="O28" s="56">
        <f t="shared" si="4"/>
        <v>-1.2943004578588679</v>
      </c>
      <c r="P28" s="55">
        <v>6</v>
      </c>
      <c r="Q28" s="55">
        <v>18</v>
      </c>
      <c r="R28" s="55">
        <v>378</v>
      </c>
      <c r="S28" s="56">
        <f t="shared" si="5"/>
        <v>-0.15921746472163797</v>
      </c>
      <c r="T28" s="59">
        <f t="shared" si="6"/>
        <v>-6.352114792469866</v>
      </c>
      <c r="U28" s="58">
        <v>26</v>
      </c>
      <c r="V28" s="18"/>
      <c r="W28" s="18"/>
    </row>
    <row r="29" spans="1:23" x14ac:dyDescent="0.25">
      <c r="A29" s="19" t="s">
        <v>41</v>
      </c>
      <c r="B29" s="19" t="s">
        <v>42</v>
      </c>
      <c r="C29" s="20">
        <v>15.25</v>
      </c>
      <c r="D29" s="21">
        <f t="shared" si="0"/>
        <v>0.77395116437463318</v>
      </c>
      <c r="E29" s="20">
        <v>17.190000000000001</v>
      </c>
      <c r="F29" s="21">
        <f t="shared" si="1"/>
        <v>-0.21005204434917416</v>
      </c>
      <c r="G29" s="21">
        <v>11.9</v>
      </c>
      <c r="H29" s="21">
        <f t="shared" si="2"/>
        <v>0.26132868753129412</v>
      </c>
      <c r="I29" s="21">
        <v>29.63</v>
      </c>
      <c r="J29" s="21">
        <v>32.5</v>
      </c>
      <c r="K29" s="21">
        <v>34.5</v>
      </c>
      <c r="L29" s="21">
        <v>32.21</v>
      </c>
      <c r="M29" s="21">
        <f t="shared" si="3"/>
        <v>0.43934328398036721</v>
      </c>
      <c r="N29" s="22"/>
      <c r="O29" s="21"/>
      <c r="P29" s="20">
        <v>6</v>
      </c>
      <c r="Q29" s="20">
        <v>22</v>
      </c>
      <c r="R29" s="20">
        <v>382</v>
      </c>
      <c r="S29" s="21">
        <f t="shared" si="5"/>
        <v>-0.20926956745255942</v>
      </c>
      <c r="T29" s="60" t="s">
        <v>76</v>
      </c>
      <c r="U29" s="61"/>
      <c r="V29" s="18"/>
      <c r="W29" s="18"/>
    </row>
    <row r="30" spans="1:23" x14ac:dyDescent="0.25">
      <c r="A30" s="19" t="s">
        <v>33</v>
      </c>
      <c r="B30" s="19" t="s">
        <v>34</v>
      </c>
      <c r="C30" s="20">
        <v>16.5</v>
      </c>
      <c r="D30" s="21">
        <f t="shared" si="0"/>
        <v>-1.2928863740128416</v>
      </c>
      <c r="E30" s="20">
        <v>18.059999999999999</v>
      </c>
      <c r="F30" s="21">
        <f t="shared" si="1"/>
        <v>-1.2040640199094668</v>
      </c>
      <c r="G30" s="21">
        <v>12.3</v>
      </c>
      <c r="H30" s="21">
        <f t="shared" si="2"/>
        <v>0.7839860625938847</v>
      </c>
      <c r="I30" s="21">
        <v>28.17</v>
      </c>
      <c r="J30" s="21">
        <v>30.8</v>
      </c>
      <c r="K30" s="21">
        <v>30.62</v>
      </c>
      <c r="L30" s="21">
        <v>29.863333333333333</v>
      </c>
      <c r="M30" s="21">
        <f t="shared" si="3"/>
        <v>1.6629000533814622</v>
      </c>
      <c r="N30" s="22"/>
      <c r="O30" s="21"/>
      <c r="P30" s="20">
        <v>5</v>
      </c>
      <c r="Q30" s="20">
        <v>15</v>
      </c>
      <c r="R30" s="20">
        <v>315</v>
      </c>
      <c r="S30" s="21">
        <f t="shared" si="5"/>
        <v>0.62910315329037481</v>
      </c>
      <c r="T30" s="62"/>
      <c r="U30" s="63"/>
      <c r="V30" s="18"/>
      <c r="W30" s="18"/>
    </row>
    <row r="31" spans="1:23" x14ac:dyDescent="0.25">
      <c r="A31" s="19" t="s">
        <v>51</v>
      </c>
      <c r="B31" s="19" t="s">
        <v>20</v>
      </c>
      <c r="C31" s="20"/>
      <c r="D31" s="21"/>
      <c r="E31" s="20"/>
      <c r="F31" s="21"/>
      <c r="G31" s="21">
        <v>10.1</v>
      </c>
      <c r="H31" s="21">
        <f t="shared" si="2"/>
        <v>-2.0906295002503623</v>
      </c>
      <c r="I31" s="21">
        <v>31.14</v>
      </c>
      <c r="J31" s="21">
        <v>35.299999999999997</v>
      </c>
      <c r="K31" s="21">
        <v>38.17</v>
      </c>
      <c r="L31" s="21">
        <v>34.869999999999997</v>
      </c>
      <c r="M31" s="21">
        <f t="shared" si="3"/>
        <v>-0.94758612224416694</v>
      </c>
      <c r="N31" s="22"/>
      <c r="O31" s="21"/>
      <c r="P31" s="20">
        <v>6</v>
      </c>
      <c r="Q31" s="20">
        <v>37</v>
      </c>
      <c r="R31" s="20">
        <v>397</v>
      </c>
      <c r="S31" s="21">
        <f t="shared" si="5"/>
        <v>-0.39696495269351484</v>
      </c>
      <c r="T31" s="62"/>
      <c r="U31" s="63"/>
    </row>
    <row r="32" spans="1:23" x14ac:dyDescent="0.25">
      <c r="A32" s="19" t="s">
        <v>39</v>
      </c>
      <c r="B32" s="19" t="s">
        <v>40</v>
      </c>
      <c r="C32" s="20"/>
      <c r="D32" s="21"/>
      <c r="E32" s="20"/>
      <c r="F32" s="21"/>
      <c r="G32" s="21">
        <v>12.6</v>
      </c>
      <c r="H32" s="21">
        <f t="shared" si="2"/>
        <v>1.1759790938908259</v>
      </c>
      <c r="I32" s="21">
        <v>28.53</v>
      </c>
      <c r="J32" s="21">
        <v>30.7</v>
      </c>
      <c r="K32" s="21">
        <v>32.21</v>
      </c>
      <c r="L32" s="21">
        <v>30.48</v>
      </c>
      <c r="M32" s="21">
        <f t="shared" si="3"/>
        <v>1.3413688000587312</v>
      </c>
      <c r="N32" s="22">
        <v>10</v>
      </c>
      <c r="O32" s="21">
        <f t="shared" si="4"/>
        <v>0.55470019622522926</v>
      </c>
      <c r="P32" s="20">
        <v>5</v>
      </c>
      <c r="Q32" s="20">
        <v>48</v>
      </c>
      <c r="R32" s="20">
        <v>348</v>
      </c>
      <c r="S32" s="21">
        <f t="shared" si="5"/>
        <v>0.21617330576027288</v>
      </c>
      <c r="T32" s="62"/>
      <c r="U32" s="63"/>
    </row>
    <row r="33" spans="1:21" ht="15.75" thickBot="1" x14ac:dyDescent="0.3">
      <c r="A33" s="23" t="s">
        <v>21</v>
      </c>
      <c r="B33" s="23" t="s">
        <v>22</v>
      </c>
      <c r="C33" s="24"/>
      <c r="D33" s="25"/>
      <c r="E33" s="24"/>
      <c r="F33" s="25"/>
      <c r="G33" s="25"/>
      <c r="H33" s="25"/>
      <c r="I33" s="25"/>
      <c r="J33" s="25"/>
      <c r="K33" s="25"/>
      <c r="L33" s="25"/>
      <c r="M33" s="25"/>
      <c r="N33" s="26"/>
      <c r="O33" s="25"/>
      <c r="P33" s="24"/>
      <c r="Q33" s="24"/>
      <c r="R33" s="24"/>
      <c r="S33" s="25"/>
      <c r="T33" s="64"/>
      <c r="U33" s="65"/>
    </row>
    <row r="34" spans="1:21" ht="15.75" thickTop="1" x14ac:dyDescent="0.25">
      <c r="A34" s="37" t="s">
        <v>60</v>
      </c>
      <c r="B34" s="38"/>
      <c r="C34" s="27">
        <v>15.718076923076923</v>
      </c>
      <c r="D34" s="27"/>
      <c r="E34" s="27">
        <v>17.006153846153843</v>
      </c>
      <c r="F34" s="27"/>
      <c r="G34" s="27">
        <v>11.700000000000001</v>
      </c>
      <c r="H34" s="27"/>
      <c r="I34" s="27">
        <v>29.39357142857143</v>
      </c>
      <c r="J34" s="27">
        <v>33.815714285714286</v>
      </c>
      <c r="K34" s="27">
        <v>35.948571428571434</v>
      </c>
      <c r="L34" s="27">
        <v>33.052619047619054</v>
      </c>
      <c r="M34" s="27"/>
      <c r="N34" s="27">
        <v>7.6</v>
      </c>
      <c r="O34" s="27"/>
      <c r="P34" s="27"/>
      <c r="Q34" s="27"/>
      <c r="R34" s="27">
        <v>365.27586206896552</v>
      </c>
      <c r="S34" s="28"/>
      <c r="T34" s="29"/>
      <c r="U34" s="29"/>
    </row>
    <row r="35" spans="1:21" x14ac:dyDescent="0.25">
      <c r="A35" s="33" t="s">
        <v>70</v>
      </c>
      <c r="B35" s="33"/>
      <c r="C35" s="30">
        <v>0.60478870582892408</v>
      </c>
      <c r="D35" s="30"/>
      <c r="E35" s="30">
        <v>0.87524096428476772</v>
      </c>
      <c r="F35" s="30"/>
      <c r="G35" s="30">
        <v>0.7653197277702215</v>
      </c>
      <c r="H35" s="30"/>
      <c r="I35" s="30"/>
      <c r="J35" s="30"/>
      <c r="K35" s="30"/>
      <c r="L35" s="30">
        <f>_xlfn.STDEV.P(L5:L28)</f>
        <v>1.9179058343286444</v>
      </c>
      <c r="M35" s="30"/>
      <c r="N35" s="30">
        <v>4.3266615305567866</v>
      </c>
      <c r="O35" s="30"/>
      <c r="P35" s="30"/>
      <c r="Q35" s="30"/>
      <c r="R35" s="30">
        <v>79.91672241032262</v>
      </c>
      <c r="S35" s="31"/>
      <c r="T35" s="32"/>
      <c r="U35" s="32"/>
    </row>
  </sheetData>
  <sortState ref="A5:T30">
    <sortCondition descending="1" ref="T5:T30"/>
  </sortState>
  <mergeCells count="12">
    <mergeCell ref="A1:U1"/>
    <mergeCell ref="A3:B3"/>
    <mergeCell ref="T3:U3"/>
    <mergeCell ref="T29:U33"/>
    <mergeCell ref="A35:B35"/>
    <mergeCell ref="C3:D3"/>
    <mergeCell ref="G3:H3"/>
    <mergeCell ref="I3:M3"/>
    <mergeCell ref="A34:B34"/>
    <mergeCell ref="N3:O3"/>
    <mergeCell ref="P3:S3"/>
    <mergeCell ref="E3:F3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A5" workbookViewId="0">
      <selection activeCell="T28" sqref="T28"/>
    </sheetView>
  </sheetViews>
  <sheetFormatPr defaultRowHeight="15" x14ac:dyDescent="0.25"/>
  <cols>
    <col min="1" max="1" width="11.5703125" customWidth="1"/>
    <col min="3" max="4" width="6.5703125" customWidth="1"/>
    <col min="5" max="5" width="6" customWidth="1"/>
    <col min="6" max="6" width="8.7109375" customWidth="1"/>
    <col min="7" max="7" width="6.28515625" customWidth="1"/>
    <col min="8" max="8" width="7.140625" customWidth="1"/>
    <col min="9" max="9" width="6" customWidth="1"/>
    <col min="10" max="11" width="5.85546875" customWidth="1"/>
    <col min="12" max="12" width="6" customWidth="1"/>
    <col min="13" max="13" width="6.85546875" customWidth="1"/>
    <col min="14" max="14" width="6.28515625" customWidth="1"/>
    <col min="15" max="15" width="6.7109375" customWidth="1"/>
    <col min="16" max="16" width="7.140625" customWidth="1"/>
    <col min="17" max="17" width="5.28515625" customWidth="1"/>
    <col min="18" max="18" width="6.140625" customWidth="1"/>
    <col min="19" max="19" width="6.7109375" customWidth="1"/>
  </cols>
  <sheetData>
    <row r="1" spans="1:21" ht="24.75" customHeight="1" x14ac:dyDescent="0.25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3" spans="1:21" x14ac:dyDescent="0.25">
      <c r="A3" s="48" t="s">
        <v>71</v>
      </c>
      <c r="B3" s="49"/>
      <c r="C3" s="48" t="s">
        <v>0</v>
      </c>
      <c r="D3" s="49"/>
      <c r="E3" s="48" t="s">
        <v>1</v>
      </c>
      <c r="F3" s="49"/>
      <c r="G3" s="48" t="s">
        <v>2</v>
      </c>
      <c r="H3" s="49"/>
      <c r="I3" s="51" t="s">
        <v>66</v>
      </c>
      <c r="J3" s="51"/>
      <c r="K3" s="51"/>
      <c r="L3" s="51"/>
      <c r="M3" s="51"/>
      <c r="N3" s="48" t="s">
        <v>3</v>
      </c>
      <c r="O3" s="49"/>
      <c r="P3" s="48" t="s">
        <v>4</v>
      </c>
      <c r="Q3" s="52"/>
      <c r="R3" s="52"/>
      <c r="S3" s="49"/>
      <c r="U3">
        <v>-1</v>
      </c>
    </row>
    <row r="4" spans="1:21" ht="34.5" customHeight="1" x14ac:dyDescent="0.25">
      <c r="A4" s="5" t="s">
        <v>5</v>
      </c>
      <c r="B4" s="5" t="s">
        <v>6</v>
      </c>
      <c r="C4" s="5" t="s">
        <v>68</v>
      </c>
      <c r="D4" s="5" t="s">
        <v>61</v>
      </c>
      <c r="E4" s="5" t="s">
        <v>68</v>
      </c>
      <c r="F4" s="5" t="s">
        <v>61</v>
      </c>
      <c r="G4" s="5" t="s">
        <v>7</v>
      </c>
      <c r="H4" s="5" t="s">
        <v>61</v>
      </c>
      <c r="I4" s="6" t="s">
        <v>63</v>
      </c>
      <c r="J4" s="6" t="s">
        <v>64</v>
      </c>
      <c r="K4" s="6" t="s">
        <v>65</v>
      </c>
      <c r="L4" s="7" t="s">
        <v>62</v>
      </c>
      <c r="M4" s="6" t="s">
        <v>61</v>
      </c>
      <c r="N4" s="9" t="s">
        <v>69</v>
      </c>
      <c r="O4" s="5" t="s">
        <v>61</v>
      </c>
      <c r="P4" s="5" t="s">
        <v>8</v>
      </c>
      <c r="Q4" s="5" t="s">
        <v>68</v>
      </c>
      <c r="R4" s="5" t="s">
        <v>67</v>
      </c>
      <c r="S4" s="5" t="s">
        <v>61</v>
      </c>
      <c r="T4" s="1"/>
      <c r="U4" s="1"/>
    </row>
    <row r="5" spans="1:21" x14ac:dyDescent="0.25">
      <c r="A5" s="1" t="s">
        <v>31</v>
      </c>
      <c r="B5" s="1" t="s">
        <v>32</v>
      </c>
      <c r="C5" s="1">
        <v>14.41</v>
      </c>
      <c r="D5" s="8">
        <f t="shared" ref="D5:D10" si="0">SUM(((C5-$C$27)/$C$28)*$U$3)</f>
        <v>2.0643573333414067</v>
      </c>
      <c r="E5" s="1">
        <v>15.79</v>
      </c>
      <c r="F5" s="8">
        <f t="shared" ref="F5:F10" si="1">SUM((E5-$E$27)/$E$28)*$U$3</f>
        <v>1.3893316807831351</v>
      </c>
      <c r="G5" s="2">
        <v>12.7</v>
      </c>
      <c r="H5" s="8">
        <f t="shared" ref="H5:H26" si="2">SUM((G5-$G$27)/$G$28)</f>
        <v>1.2769469958915523</v>
      </c>
      <c r="I5" s="2">
        <v>27.8</v>
      </c>
      <c r="J5" s="2">
        <v>30.3</v>
      </c>
      <c r="K5" s="2">
        <v>30.62</v>
      </c>
      <c r="L5" s="2">
        <v>29.573333333333334</v>
      </c>
      <c r="M5" s="8">
        <f t="shared" ref="M5:M26" si="3">SUM((L5-$L$27)/$L$28)*$U$3</f>
        <v>1.6616621915129954</v>
      </c>
      <c r="N5" s="4">
        <v>10</v>
      </c>
      <c r="O5" s="8">
        <f t="shared" ref="O5:O26" si="4">SUM((N5-$N$27)/$N$28)</f>
        <v>0.49874359748321045</v>
      </c>
      <c r="P5" s="1">
        <v>5</v>
      </c>
      <c r="Q5" s="1">
        <v>16</v>
      </c>
      <c r="R5" s="1">
        <v>316</v>
      </c>
      <c r="S5" s="8">
        <f t="shared" ref="S5:S26" si="5">SUM((R5-$R$27)/$R$28)*$U$3</f>
        <v>0.75703805380518685</v>
      </c>
      <c r="T5" s="2">
        <f>AVERAGE(D5,F5,H5,M5,O5,S5)</f>
        <v>1.2746799754695812</v>
      </c>
      <c r="U5" s="1"/>
    </row>
    <row r="6" spans="1:21" x14ac:dyDescent="0.25">
      <c r="A6" s="1" t="s">
        <v>23</v>
      </c>
      <c r="B6" s="1" t="s">
        <v>24</v>
      </c>
      <c r="C6" s="1">
        <v>14.91</v>
      </c>
      <c r="D6" s="8">
        <f t="shared" si="0"/>
        <v>1.2376223179864168</v>
      </c>
      <c r="E6" s="1">
        <v>15.44</v>
      </c>
      <c r="F6" s="8">
        <f t="shared" si="1"/>
        <v>1.7892215560085409</v>
      </c>
      <c r="G6" s="2">
        <v>13.3</v>
      </c>
      <c r="H6" s="8">
        <f t="shared" si="2"/>
        <v>2.0609330584854391</v>
      </c>
      <c r="I6" s="2">
        <v>26.91</v>
      </c>
      <c r="J6" s="2">
        <v>34.1</v>
      </c>
      <c r="K6" s="2">
        <v>34.64</v>
      </c>
      <c r="L6" s="2">
        <v>31.883333333333336</v>
      </c>
      <c r="M6" s="8">
        <f t="shared" si="3"/>
        <v>0.45316618560701077</v>
      </c>
      <c r="N6" s="4">
        <v>10</v>
      </c>
      <c r="O6" s="8">
        <f t="shared" si="4"/>
        <v>0.49874359748321045</v>
      </c>
      <c r="P6" s="1">
        <v>6</v>
      </c>
      <c r="Q6" s="1">
        <v>5</v>
      </c>
      <c r="R6" s="1">
        <v>365</v>
      </c>
      <c r="S6" s="8">
        <f t="shared" si="5"/>
        <v>0.14389979535139916</v>
      </c>
      <c r="T6" s="2">
        <f t="shared" ref="T6:T26" si="6">AVERAGE(D6,F6,H6,M6,O6,S6)</f>
        <v>1.0305977518203362</v>
      </c>
      <c r="U6" s="1"/>
    </row>
    <row r="7" spans="1:21" x14ac:dyDescent="0.25">
      <c r="A7" s="1" t="s">
        <v>29</v>
      </c>
      <c r="B7" s="1" t="s">
        <v>30</v>
      </c>
      <c r="C7" s="1">
        <v>15.38</v>
      </c>
      <c r="D7" s="8">
        <f t="shared" si="0"/>
        <v>0.46049140355272528</v>
      </c>
      <c r="E7" s="1">
        <v>16.47</v>
      </c>
      <c r="F7" s="8">
        <f t="shared" si="1"/>
        <v>0.61240278034520323</v>
      </c>
      <c r="G7" s="2">
        <v>12.4</v>
      </c>
      <c r="H7" s="8">
        <f t="shared" si="2"/>
        <v>0.88495396459461095</v>
      </c>
      <c r="I7" s="2">
        <v>26.3</v>
      </c>
      <c r="J7" s="2">
        <v>30.8</v>
      </c>
      <c r="K7" s="2">
        <v>34.479999999999997</v>
      </c>
      <c r="L7" s="2">
        <v>30.526666666666667</v>
      </c>
      <c r="M7" s="8">
        <f t="shared" si="3"/>
        <v>1.1629178081232245</v>
      </c>
      <c r="N7" s="4">
        <v>18</v>
      </c>
      <c r="O7" s="8">
        <f t="shared" si="4"/>
        <v>2.3477442515673079</v>
      </c>
      <c r="P7" s="1">
        <v>5</v>
      </c>
      <c r="Q7" s="1">
        <v>40</v>
      </c>
      <c r="R7" s="1">
        <v>340</v>
      </c>
      <c r="S7" s="8">
        <f t="shared" si="5"/>
        <v>0.45672543741965821</v>
      </c>
      <c r="T7" s="2">
        <f t="shared" si="6"/>
        <v>0.98753927426712174</v>
      </c>
      <c r="U7" s="1"/>
    </row>
    <row r="8" spans="1:21" x14ac:dyDescent="0.25">
      <c r="A8" s="1" t="s">
        <v>27</v>
      </c>
      <c r="B8" s="1" t="s">
        <v>28</v>
      </c>
      <c r="C8" s="1">
        <v>14.89</v>
      </c>
      <c r="D8" s="8">
        <f t="shared" si="0"/>
        <v>1.2706917186006157</v>
      </c>
      <c r="E8" s="1">
        <v>15.5</v>
      </c>
      <c r="F8" s="8">
        <f t="shared" si="1"/>
        <v>1.7206690059698992</v>
      </c>
      <c r="G8" s="2">
        <v>12.5</v>
      </c>
      <c r="H8" s="8">
        <f t="shared" si="2"/>
        <v>1.0156183083602581</v>
      </c>
      <c r="I8" s="2">
        <v>27.38</v>
      </c>
      <c r="J8" s="2">
        <v>31.8</v>
      </c>
      <c r="K8" s="2">
        <v>31.8</v>
      </c>
      <c r="L8" s="2">
        <v>30.326666666666668</v>
      </c>
      <c r="M8" s="8">
        <f t="shared" si="3"/>
        <v>1.2675494969462531</v>
      </c>
      <c r="N8" s="4">
        <v>8</v>
      </c>
      <c r="O8" s="8">
        <f t="shared" si="4"/>
        <v>3.6493433962186142E-2</v>
      </c>
      <c r="P8" s="1">
        <v>5</v>
      </c>
      <c r="Q8" s="1">
        <v>55</v>
      </c>
      <c r="R8" s="1">
        <v>355</v>
      </c>
      <c r="S8" s="8">
        <f t="shared" si="5"/>
        <v>0.26903005217870279</v>
      </c>
      <c r="T8" s="2">
        <f t="shared" si="6"/>
        <v>0.9300086693363192</v>
      </c>
      <c r="U8" s="1"/>
    </row>
    <row r="9" spans="1:21" x14ac:dyDescent="0.25">
      <c r="A9" s="1" t="s">
        <v>25</v>
      </c>
      <c r="B9" s="1" t="s">
        <v>26</v>
      </c>
      <c r="C9" s="1">
        <v>15.19</v>
      </c>
      <c r="D9" s="8">
        <f t="shared" si="0"/>
        <v>0.77465070938762348</v>
      </c>
      <c r="E9" s="1">
        <v>15.97</v>
      </c>
      <c r="F9" s="8">
        <f t="shared" si="1"/>
        <v>1.1836740306672102</v>
      </c>
      <c r="G9" s="2">
        <v>11.7</v>
      </c>
      <c r="H9" s="8">
        <f t="shared" si="2"/>
        <v>-2.9696441764923056E-2</v>
      </c>
      <c r="I9" s="2">
        <v>26.52</v>
      </c>
      <c r="J9" s="2">
        <v>31.8</v>
      </c>
      <c r="K9" s="2">
        <v>32.64</v>
      </c>
      <c r="L9" s="2">
        <v>30.320000000000004</v>
      </c>
      <c r="M9" s="8">
        <f t="shared" si="3"/>
        <v>1.2710372199070195</v>
      </c>
      <c r="N9" s="4">
        <v>12</v>
      </c>
      <c r="O9" s="8">
        <f t="shared" si="4"/>
        <v>0.96099376100423484</v>
      </c>
      <c r="P9" s="1">
        <v>5</v>
      </c>
      <c r="Q9" s="1">
        <v>18</v>
      </c>
      <c r="R9" s="1">
        <v>318</v>
      </c>
      <c r="S9" s="8">
        <f t="shared" si="5"/>
        <v>0.73201200243972619</v>
      </c>
      <c r="T9" s="2">
        <f t="shared" si="6"/>
        <v>0.81544521360681521</v>
      </c>
      <c r="U9" s="1"/>
    </row>
    <row r="10" spans="1:21" x14ac:dyDescent="0.25">
      <c r="A10" s="1" t="s">
        <v>56</v>
      </c>
      <c r="B10" s="1" t="s">
        <v>57</v>
      </c>
      <c r="C10" s="1">
        <v>15.31</v>
      </c>
      <c r="D10" s="8">
        <f t="shared" si="0"/>
        <v>0.57623430570242429</v>
      </c>
      <c r="E10" s="1">
        <v>16.53</v>
      </c>
      <c r="F10" s="8">
        <f t="shared" si="1"/>
        <v>0.54385023030655955</v>
      </c>
      <c r="G10" s="2">
        <v>12.3</v>
      </c>
      <c r="H10" s="8">
        <f t="shared" si="2"/>
        <v>0.75428962082896389</v>
      </c>
      <c r="I10" s="2">
        <v>27.94</v>
      </c>
      <c r="J10" s="2">
        <v>31.1</v>
      </c>
      <c r="K10" s="2">
        <v>34.24</v>
      </c>
      <c r="L10" s="2">
        <v>31.093333333333334</v>
      </c>
      <c r="M10" s="8">
        <f t="shared" si="3"/>
        <v>0.86646135645797628</v>
      </c>
      <c r="N10" s="4">
        <v>9</v>
      </c>
      <c r="O10" s="8">
        <f t="shared" si="4"/>
        <v>0.26761851572269829</v>
      </c>
      <c r="P10" s="1">
        <v>6</v>
      </c>
      <c r="Q10" s="1">
        <v>15</v>
      </c>
      <c r="R10" s="1">
        <v>375</v>
      </c>
      <c r="S10" s="8">
        <f t="shared" si="5"/>
        <v>1.8769538524095544E-2</v>
      </c>
      <c r="T10" s="2">
        <f t="shared" si="6"/>
        <v>0.50453726125711962</v>
      </c>
      <c r="U10" s="1"/>
    </row>
    <row r="11" spans="1:21" x14ac:dyDescent="0.25">
      <c r="A11" s="1" t="s">
        <v>39</v>
      </c>
      <c r="B11" s="1" t="s">
        <v>40</v>
      </c>
      <c r="C11" s="1"/>
      <c r="D11" s="8"/>
      <c r="E11" s="1"/>
      <c r="F11" s="8"/>
      <c r="G11" s="2">
        <v>12.6</v>
      </c>
      <c r="H11" s="8">
        <f t="shared" si="2"/>
        <v>1.1462826521259051</v>
      </c>
      <c r="I11" s="2">
        <v>28.53</v>
      </c>
      <c r="J11" s="2">
        <v>30.7</v>
      </c>
      <c r="K11" s="2">
        <v>32.21</v>
      </c>
      <c r="L11" s="2">
        <v>30.48</v>
      </c>
      <c r="M11" s="8">
        <f t="shared" si="3"/>
        <v>1.1873318688485981</v>
      </c>
      <c r="N11" s="4">
        <v>10</v>
      </c>
      <c r="O11" s="8">
        <f t="shared" si="4"/>
        <v>0.49874359748321045</v>
      </c>
      <c r="P11" s="1">
        <v>5</v>
      </c>
      <c r="Q11" s="1">
        <v>48</v>
      </c>
      <c r="R11" s="1">
        <v>348</v>
      </c>
      <c r="S11" s="8">
        <f t="shared" si="5"/>
        <v>0.35662123195781531</v>
      </c>
      <c r="T11" s="2">
        <f t="shared" si="6"/>
        <v>0.79724483760388232</v>
      </c>
      <c r="U11" s="1"/>
    </row>
    <row r="12" spans="1:21" x14ac:dyDescent="0.25">
      <c r="A12" s="1" t="s">
        <v>52</v>
      </c>
      <c r="B12" s="1" t="s">
        <v>16</v>
      </c>
      <c r="C12" s="1">
        <v>15.25</v>
      </c>
      <c r="D12" s="8">
        <f t="shared" ref="D12:D22" si="7">SUM(((C12-$C$27)/$C$28)*$U$3)</f>
        <v>0.67544250754502388</v>
      </c>
      <c r="E12" s="1">
        <v>17.09</v>
      </c>
      <c r="F12" s="8">
        <f t="shared" ref="F12:F22" si="8">SUM((E12-$E$27)/$E$28)*$U$3</f>
        <v>-9.597357005408895E-2</v>
      </c>
      <c r="G12" s="2">
        <v>11.4</v>
      </c>
      <c r="H12" s="8">
        <f t="shared" si="2"/>
        <v>-0.42168947306186422</v>
      </c>
      <c r="I12" s="2">
        <v>29.72</v>
      </c>
      <c r="J12" s="2">
        <v>33.200000000000003</v>
      </c>
      <c r="K12" s="2">
        <v>36.619999999999997</v>
      </c>
      <c r="L12" s="2">
        <v>33.18</v>
      </c>
      <c r="M12" s="8">
        <f t="shared" si="3"/>
        <v>-0.22519593026229134</v>
      </c>
      <c r="N12" s="4">
        <v>8</v>
      </c>
      <c r="O12" s="8">
        <f t="shared" si="4"/>
        <v>3.6493433962186142E-2</v>
      </c>
      <c r="P12" s="1">
        <v>6</v>
      </c>
      <c r="Q12" s="1">
        <v>37</v>
      </c>
      <c r="R12" s="1">
        <v>397</v>
      </c>
      <c r="S12" s="8">
        <f t="shared" si="5"/>
        <v>-0.25651702649597241</v>
      </c>
      <c r="T12" s="2">
        <f t="shared" si="6"/>
        <v>-4.7906676394501142E-2</v>
      </c>
      <c r="U12" s="1"/>
    </row>
    <row r="13" spans="1:21" x14ac:dyDescent="0.25">
      <c r="A13" s="1" t="s">
        <v>49</v>
      </c>
      <c r="B13" s="1" t="s">
        <v>20</v>
      </c>
      <c r="C13" s="1">
        <v>15.69</v>
      </c>
      <c r="D13" s="8">
        <f t="shared" si="7"/>
        <v>-5.2084305967366337E-2</v>
      </c>
      <c r="E13" s="1">
        <v>16.57</v>
      </c>
      <c r="F13" s="8">
        <f t="shared" si="8"/>
        <v>0.49814853028079981</v>
      </c>
      <c r="G13" s="2">
        <v>11.4</v>
      </c>
      <c r="H13" s="8">
        <f t="shared" si="2"/>
        <v>-0.42168947306186422</v>
      </c>
      <c r="I13" s="2">
        <v>32.26</v>
      </c>
      <c r="J13" s="2">
        <v>36.4</v>
      </c>
      <c r="K13" s="2">
        <v>34.590000000000003</v>
      </c>
      <c r="L13" s="2">
        <v>34.416666666666664</v>
      </c>
      <c r="M13" s="8">
        <f t="shared" si="3"/>
        <v>-0.87216853948468542</v>
      </c>
      <c r="N13" s="4">
        <v>9</v>
      </c>
      <c r="O13" s="8">
        <f t="shared" si="4"/>
        <v>0.26761851572269829</v>
      </c>
      <c r="P13" s="1">
        <v>6</v>
      </c>
      <c r="Q13" s="1">
        <v>30</v>
      </c>
      <c r="R13" s="1">
        <v>390</v>
      </c>
      <c r="S13" s="8">
        <f t="shared" si="5"/>
        <v>-0.1689258467168599</v>
      </c>
      <c r="T13" s="2">
        <f t="shared" si="6"/>
        <v>-0.12485018653787965</v>
      </c>
      <c r="U13" s="1"/>
    </row>
    <row r="14" spans="1:21" x14ac:dyDescent="0.25">
      <c r="A14" s="1" t="s">
        <v>17</v>
      </c>
      <c r="B14" s="1" t="s">
        <v>32</v>
      </c>
      <c r="C14" s="1">
        <v>15.66</v>
      </c>
      <c r="D14" s="8">
        <f t="shared" si="7"/>
        <v>-2.4802050460680006E-3</v>
      </c>
      <c r="E14" s="1">
        <v>16.190000000000001</v>
      </c>
      <c r="F14" s="8">
        <f t="shared" si="8"/>
        <v>0.93231468052552546</v>
      </c>
      <c r="G14" s="2">
        <v>12.4</v>
      </c>
      <c r="H14" s="8">
        <f t="shared" si="2"/>
        <v>0.88495396459461095</v>
      </c>
      <c r="I14" s="2">
        <v>31.03</v>
      </c>
      <c r="J14" s="2">
        <v>36.4</v>
      </c>
      <c r="K14" s="2">
        <v>38.700000000000003</v>
      </c>
      <c r="L14" s="2">
        <v>35.376666666666672</v>
      </c>
      <c r="M14" s="8">
        <f t="shared" si="3"/>
        <v>-1.3744006458352283</v>
      </c>
      <c r="N14" s="4">
        <v>3</v>
      </c>
      <c r="O14" s="8">
        <f t="shared" si="4"/>
        <v>-1.1191319748403747</v>
      </c>
      <c r="P14" s="1">
        <v>6</v>
      </c>
      <c r="Q14" s="1">
        <v>22</v>
      </c>
      <c r="R14" s="1">
        <v>382</v>
      </c>
      <c r="S14" s="8">
        <f t="shared" si="5"/>
        <v>-6.8821641255016983E-2</v>
      </c>
      <c r="T14" s="2">
        <f t="shared" si="6"/>
        <v>-0.1245943036427586</v>
      </c>
      <c r="U14" s="1"/>
    </row>
    <row r="15" spans="1:21" x14ac:dyDescent="0.25">
      <c r="A15" s="1" t="s">
        <v>41</v>
      </c>
      <c r="B15" s="1" t="s">
        <v>42</v>
      </c>
      <c r="C15" s="1">
        <v>15.25</v>
      </c>
      <c r="D15" s="8">
        <f t="shared" si="7"/>
        <v>0.67544250754502388</v>
      </c>
      <c r="E15" s="1">
        <v>17.190000000000001</v>
      </c>
      <c r="F15" s="8">
        <f t="shared" si="8"/>
        <v>-0.21022782011849236</v>
      </c>
      <c r="G15" s="2">
        <v>11.9</v>
      </c>
      <c r="H15" s="8">
        <f t="shared" si="2"/>
        <v>0.23163224576637337</v>
      </c>
      <c r="I15" s="2">
        <v>29.63</v>
      </c>
      <c r="J15" s="2">
        <v>32.5</v>
      </c>
      <c r="K15" s="2">
        <v>34.5</v>
      </c>
      <c r="L15" s="2">
        <v>32.21</v>
      </c>
      <c r="M15" s="8">
        <f t="shared" si="3"/>
        <v>0.28226776052939812</v>
      </c>
      <c r="N15" s="4"/>
      <c r="O15" s="8">
        <f t="shared" si="4"/>
        <v>-1.8125072201219112</v>
      </c>
      <c r="P15" s="1">
        <v>6</v>
      </c>
      <c r="Q15" s="1">
        <v>22</v>
      </c>
      <c r="R15" s="1">
        <v>382</v>
      </c>
      <c r="S15" s="8">
        <f t="shared" si="5"/>
        <v>-6.8821641255016983E-2</v>
      </c>
      <c r="T15" s="2">
        <f t="shared" si="6"/>
        <v>-0.15036902794243753</v>
      </c>
      <c r="U15" s="1"/>
    </row>
    <row r="16" spans="1:21" x14ac:dyDescent="0.25">
      <c r="A16" s="1" t="s">
        <v>45</v>
      </c>
      <c r="B16" s="1" t="s">
        <v>46</v>
      </c>
      <c r="C16" s="1">
        <v>15.59</v>
      </c>
      <c r="D16" s="8">
        <f t="shared" si="7"/>
        <v>0.11326269710363106</v>
      </c>
      <c r="E16" s="1">
        <v>17.149999999999999</v>
      </c>
      <c r="F16" s="8">
        <f t="shared" si="8"/>
        <v>-0.16452612009272857</v>
      </c>
      <c r="G16" s="2">
        <v>11.3</v>
      </c>
      <c r="H16" s="8">
        <f t="shared" si="2"/>
        <v>-0.55235381682751128</v>
      </c>
      <c r="I16" s="2">
        <v>30.06</v>
      </c>
      <c r="J16" s="2">
        <v>35.6</v>
      </c>
      <c r="K16" s="2">
        <v>39.71</v>
      </c>
      <c r="L16" s="2">
        <v>35.123333333333335</v>
      </c>
      <c r="M16" s="8">
        <f t="shared" si="3"/>
        <v>-1.2418671733260562</v>
      </c>
      <c r="N16" s="4">
        <v>10</v>
      </c>
      <c r="O16" s="8">
        <f t="shared" si="4"/>
        <v>0.49874359748321045</v>
      </c>
      <c r="P16" s="1">
        <v>6</v>
      </c>
      <c r="Q16" s="1">
        <v>22</v>
      </c>
      <c r="R16" s="1">
        <v>382</v>
      </c>
      <c r="S16" s="8">
        <f t="shared" si="5"/>
        <v>-6.8821641255016983E-2</v>
      </c>
      <c r="T16" s="2">
        <f t="shared" si="6"/>
        <v>-0.2359270761524119</v>
      </c>
      <c r="U16" s="1"/>
    </row>
    <row r="17" spans="1:21" x14ac:dyDescent="0.25">
      <c r="A17" s="1" t="s">
        <v>47</v>
      </c>
      <c r="B17" s="1" t="s">
        <v>48</v>
      </c>
      <c r="C17" s="1">
        <v>15.81</v>
      </c>
      <c r="D17" s="8">
        <f t="shared" si="7"/>
        <v>-0.25050070965256555</v>
      </c>
      <c r="E17" s="1">
        <v>16.87</v>
      </c>
      <c r="F17" s="8">
        <f t="shared" si="8"/>
        <v>0.15538578008759366</v>
      </c>
      <c r="G17" s="2">
        <v>11.2</v>
      </c>
      <c r="H17" s="8">
        <f t="shared" si="2"/>
        <v>-0.68301816059316067</v>
      </c>
      <c r="I17" s="2">
        <v>31.79</v>
      </c>
      <c r="J17" s="2">
        <v>35</v>
      </c>
      <c r="K17" s="2">
        <v>34.590000000000003</v>
      </c>
      <c r="L17" s="2">
        <v>33.793333333333329</v>
      </c>
      <c r="M17" s="8">
        <f t="shared" si="3"/>
        <v>-0.54606644265291138</v>
      </c>
      <c r="N17" s="4">
        <v>6</v>
      </c>
      <c r="O17" s="8">
        <f t="shared" si="4"/>
        <v>-0.4257567295588382</v>
      </c>
      <c r="P17" s="1">
        <v>6</v>
      </c>
      <c r="Q17" s="1">
        <v>6</v>
      </c>
      <c r="R17" s="1">
        <v>366</v>
      </c>
      <c r="S17" s="8">
        <f t="shared" si="5"/>
        <v>0.1313867696686688</v>
      </c>
      <c r="T17" s="2">
        <f t="shared" si="6"/>
        <v>-0.2697615821168689</v>
      </c>
      <c r="U17" s="1"/>
    </row>
    <row r="18" spans="1:21" x14ac:dyDescent="0.25">
      <c r="A18" s="1" t="s">
        <v>50</v>
      </c>
      <c r="B18" s="1" t="s">
        <v>24</v>
      </c>
      <c r="C18" s="1">
        <v>16.28</v>
      </c>
      <c r="D18" s="8">
        <f t="shared" si="7"/>
        <v>-1.0276316240862571</v>
      </c>
      <c r="E18" s="1">
        <v>17.66</v>
      </c>
      <c r="F18" s="8">
        <f t="shared" si="8"/>
        <v>-0.74722279542117942</v>
      </c>
      <c r="G18" s="2">
        <v>12.5</v>
      </c>
      <c r="H18" s="8">
        <f t="shared" si="2"/>
        <v>1.0156183083602581</v>
      </c>
      <c r="I18" s="2">
        <v>27.66</v>
      </c>
      <c r="J18" s="2">
        <v>35.200000000000003</v>
      </c>
      <c r="K18" s="2">
        <v>38</v>
      </c>
      <c r="L18" s="2">
        <v>33.619999999999997</v>
      </c>
      <c r="M18" s="8">
        <f t="shared" si="3"/>
        <v>-0.4553856456729537</v>
      </c>
      <c r="N18" s="4">
        <v>6</v>
      </c>
      <c r="O18" s="8">
        <f t="shared" si="4"/>
        <v>-0.4257567295588382</v>
      </c>
      <c r="P18" s="1">
        <v>6</v>
      </c>
      <c r="Q18" s="1">
        <v>35</v>
      </c>
      <c r="R18" s="1">
        <v>395</v>
      </c>
      <c r="S18" s="8">
        <f t="shared" si="5"/>
        <v>-0.2314909751305117</v>
      </c>
      <c r="T18" s="2">
        <f t="shared" si="6"/>
        <v>-0.31197824358491366</v>
      </c>
      <c r="U18" s="1"/>
    </row>
    <row r="19" spans="1:21" x14ac:dyDescent="0.25">
      <c r="A19" s="1" t="s">
        <v>55</v>
      </c>
      <c r="B19" s="1" t="s">
        <v>16</v>
      </c>
      <c r="C19" s="1">
        <v>15.88</v>
      </c>
      <c r="D19" s="8">
        <f t="shared" si="7"/>
        <v>-0.36624361180226461</v>
      </c>
      <c r="E19" s="1">
        <v>17.190000000000001</v>
      </c>
      <c r="F19" s="8">
        <f t="shared" si="8"/>
        <v>-0.21022782011849236</v>
      </c>
      <c r="G19" s="2">
        <v>11.4</v>
      </c>
      <c r="H19" s="8">
        <f t="shared" si="2"/>
        <v>-0.42168947306186422</v>
      </c>
      <c r="I19" s="2">
        <v>29.19</v>
      </c>
      <c r="J19" s="2">
        <v>33.9</v>
      </c>
      <c r="K19" s="2">
        <v>35.450000000000003</v>
      </c>
      <c r="L19" s="2">
        <v>32.846666666666671</v>
      </c>
      <c r="M19" s="8">
        <f t="shared" si="3"/>
        <v>-5.0809782223912352E-2</v>
      </c>
      <c r="N19" s="4">
        <v>4</v>
      </c>
      <c r="O19" s="8">
        <f t="shared" si="4"/>
        <v>-0.88800689307986247</v>
      </c>
      <c r="P19" s="1">
        <v>6</v>
      </c>
      <c r="Q19" s="1">
        <v>0</v>
      </c>
      <c r="R19" s="1">
        <v>360</v>
      </c>
      <c r="S19" s="8">
        <f t="shared" si="5"/>
        <v>0.20646492376505096</v>
      </c>
      <c r="T19" s="2">
        <f t="shared" si="6"/>
        <v>-0.28841877608689087</v>
      </c>
      <c r="U19" s="1"/>
    </row>
    <row r="20" spans="1:21" x14ac:dyDescent="0.25">
      <c r="A20" s="1" t="s">
        <v>33</v>
      </c>
      <c r="B20" s="1" t="s">
        <v>34</v>
      </c>
      <c r="C20" s="1">
        <v>16.5</v>
      </c>
      <c r="D20" s="8">
        <f t="shared" si="7"/>
        <v>-1.3913950308424508</v>
      </c>
      <c r="E20" s="1">
        <v>18.059999999999999</v>
      </c>
      <c r="F20" s="8">
        <f t="shared" si="8"/>
        <v>-1.2042397956787849</v>
      </c>
      <c r="G20" s="2">
        <v>12.3</v>
      </c>
      <c r="H20" s="8">
        <f t="shared" si="2"/>
        <v>0.75428962082896389</v>
      </c>
      <c r="I20" s="2">
        <v>28.17</v>
      </c>
      <c r="J20" s="2">
        <v>30.8</v>
      </c>
      <c r="K20" s="2">
        <v>30.62</v>
      </c>
      <c r="L20" s="2">
        <v>29.863333333333333</v>
      </c>
      <c r="M20" s="8">
        <f t="shared" si="3"/>
        <v>1.5099462427196042</v>
      </c>
      <c r="N20" s="4"/>
      <c r="O20" s="8">
        <f t="shared" si="4"/>
        <v>-1.8125072201219112</v>
      </c>
      <c r="P20" s="1">
        <v>5</v>
      </c>
      <c r="Q20" s="1">
        <v>15</v>
      </c>
      <c r="R20" s="1">
        <v>315</v>
      </c>
      <c r="S20" s="8">
        <f t="shared" si="5"/>
        <v>0.76955107948791723</v>
      </c>
      <c r="T20" s="2">
        <f t="shared" si="6"/>
        <v>-0.22905918393444361</v>
      </c>
      <c r="U20" s="1"/>
    </row>
    <row r="21" spans="1:21" x14ac:dyDescent="0.25">
      <c r="A21" s="1" t="s">
        <v>53</v>
      </c>
      <c r="B21" s="1" t="s">
        <v>54</v>
      </c>
      <c r="C21" s="1">
        <v>16.059999999999999</v>
      </c>
      <c r="D21" s="8">
        <f t="shared" si="7"/>
        <v>-0.66386821733005752</v>
      </c>
      <c r="E21" s="1">
        <v>17.559999999999999</v>
      </c>
      <c r="F21" s="8">
        <f t="shared" si="8"/>
        <v>-0.63296854535677605</v>
      </c>
      <c r="G21" s="2">
        <v>11.3</v>
      </c>
      <c r="H21" s="8">
        <f t="shared" si="2"/>
        <v>-0.55235381682751128</v>
      </c>
      <c r="I21" s="2">
        <v>28.71</v>
      </c>
      <c r="J21" s="2">
        <v>34</v>
      </c>
      <c r="K21" s="2">
        <v>37.01</v>
      </c>
      <c r="L21" s="2">
        <v>33.24</v>
      </c>
      <c r="M21" s="8">
        <f t="shared" si="3"/>
        <v>-0.25658543690920116</v>
      </c>
      <c r="N21" s="4">
        <v>10</v>
      </c>
      <c r="O21" s="8">
        <f t="shared" si="4"/>
        <v>0.49874359748321045</v>
      </c>
      <c r="P21" s="1">
        <v>8</v>
      </c>
      <c r="Q21" s="1">
        <v>55</v>
      </c>
      <c r="R21" s="1">
        <v>535</v>
      </c>
      <c r="S21" s="8">
        <f t="shared" si="5"/>
        <v>-1.9833145707127624</v>
      </c>
      <c r="T21" s="2">
        <f t="shared" si="6"/>
        <v>-0.59839116494218303</v>
      </c>
      <c r="U21" s="1"/>
    </row>
    <row r="22" spans="1:21" x14ac:dyDescent="0.25">
      <c r="A22" s="1" t="s">
        <v>58</v>
      </c>
      <c r="B22" s="1" t="s">
        <v>59</v>
      </c>
      <c r="C22" s="1">
        <v>16.12</v>
      </c>
      <c r="D22" s="8">
        <f t="shared" si="7"/>
        <v>-0.76307641917266011</v>
      </c>
      <c r="E22" s="1">
        <v>18.97</v>
      </c>
      <c r="F22" s="8">
        <f t="shared" si="8"/>
        <v>-2.2439534712648412</v>
      </c>
      <c r="G22" s="2">
        <v>11.1</v>
      </c>
      <c r="H22" s="8">
        <f t="shared" si="2"/>
        <v>-0.81368250435880773</v>
      </c>
      <c r="I22" s="2">
        <v>29.03</v>
      </c>
      <c r="J22" s="2">
        <v>34</v>
      </c>
      <c r="K22" s="2">
        <v>37.01</v>
      </c>
      <c r="L22" s="2">
        <v>33.346666666666664</v>
      </c>
      <c r="M22" s="8">
        <f t="shared" si="3"/>
        <v>-0.31238900428148081</v>
      </c>
      <c r="N22" s="4">
        <v>12</v>
      </c>
      <c r="O22" s="8">
        <f t="shared" si="4"/>
        <v>0.96099376100423484</v>
      </c>
      <c r="P22" s="1">
        <v>7</v>
      </c>
      <c r="Q22" s="1">
        <v>0</v>
      </c>
      <c r="R22" s="1">
        <v>420</v>
      </c>
      <c r="S22" s="8">
        <f t="shared" si="5"/>
        <v>-0.54431661719877078</v>
      </c>
      <c r="T22" s="2">
        <f t="shared" si="6"/>
        <v>-0.6194040425453875</v>
      </c>
      <c r="U22" s="1"/>
    </row>
    <row r="23" spans="1:21" x14ac:dyDescent="0.25">
      <c r="A23" s="1" t="s">
        <v>51</v>
      </c>
      <c r="B23" s="1" t="s">
        <v>20</v>
      </c>
      <c r="C23" s="1"/>
      <c r="D23" s="8"/>
      <c r="E23" s="1"/>
      <c r="F23" s="8"/>
      <c r="G23" s="2">
        <v>10.1</v>
      </c>
      <c r="H23" s="8">
        <f t="shared" si="2"/>
        <v>-2.1203259420152829</v>
      </c>
      <c r="I23" s="2">
        <v>31.14</v>
      </c>
      <c r="J23" s="2">
        <v>35.299999999999997</v>
      </c>
      <c r="K23" s="2">
        <v>38.17</v>
      </c>
      <c r="L23" s="2">
        <v>34.869999999999997</v>
      </c>
      <c r="M23" s="8">
        <f t="shared" si="3"/>
        <v>-1.1093337008168842</v>
      </c>
      <c r="N23" s="4"/>
      <c r="O23" s="8">
        <f t="shared" si="4"/>
        <v>-1.8125072201219112</v>
      </c>
      <c r="P23" s="1">
        <v>6</v>
      </c>
      <c r="Q23" s="1">
        <v>37</v>
      </c>
      <c r="R23" s="1">
        <v>397</v>
      </c>
      <c r="S23" s="8">
        <f t="shared" si="5"/>
        <v>-0.25651702649597241</v>
      </c>
      <c r="T23" s="2">
        <f t="shared" si="6"/>
        <v>-1.3246709723625125</v>
      </c>
      <c r="U23" s="1"/>
    </row>
    <row r="24" spans="1:21" x14ac:dyDescent="0.25">
      <c r="A24" s="1" t="s">
        <v>35</v>
      </c>
      <c r="B24" s="1" t="s">
        <v>36</v>
      </c>
      <c r="C24" s="1">
        <v>16.34</v>
      </c>
      <c r="D24" s="8">
        <f>SUM(((C24-$C$27)/$C$28)*$U$3)</f>
        <v>-1.1268398259288537</v>
      </c>
      <c r="E24" s="1">
        <v>18.16</v>
      </c>
      <c r="F24" s="8">
        <f>SUM((E24-$E$27)/$E$28)*$U$3</f>
        <v>-1.3184940457431884</v>
      </c>
      <c r="G24" s="2">
        <v>11.3</v>
      </c>
      <c r="H24" s="8">
        <f t="shared" si="2"/>
        <v>-0.55235381682751128</v>
      </c>
      <c r="I24" s="2">
        <v>29.13</v>
      </c>
      <c r="J24" s="2">
        <v>34.9</v>
      </c>
      <c r="K24" s="2">
        <v>41.1</v>
      </c>
      <c r="L24" s="2">
        <v>35.043333333333329</v>
      </c>
      <c r="M24" s="8">
        <f t="shared" si="3"/>
        <v>-1.2000144977968419</v>
      </c>
      <c r="N24" s="4">
        <v>1</v>
      </c>
      <c r="O24" s="8">
        <f t="shared" si="4"/>
        <v>-1.5813821383613991</v>
      </c>
      <c r="P24" s="1">
        <v>6</v>
      </c>
      <c r="Q24" s="1">
        <v>28</v>
      </c>
      <c r="R24" s="1">
        <v>388</v>
      </c>
      <c r="S24" s="8">
        <f t="shared" si="5"/>
        <v>-0.14389979535139916</v>
      </c>
      <c r="T24" s="2">
        <f t="shared" si="6"/>
        <v>-0.98716402000153225</v>
      </c>
      <c r="U24" s="1"/>
    </row>
    <row r="25" spans="1:21" x14ac:dyDescent="0.25">
      <c r="A25" s="1" t="s">
        <v>37</v>
      </c>
      <c r="B25" s="1" t="s">
        <v>38</v>
      </c>
      <c r="C25" s="1">
        <v>16.52</v>
      </c>
      <c r="D25" s="8">
        <f>SUM(((C25-$C$27)/$C$28)*$U$3)</f>
        <v>-1.4244644314566497</v>
      </c>
      <c r="E25" s="1">
        <v>17.41</v>
      </c>
      <c r="F25" s="8">
        <f>SUM((E25-$E$27)/$E$28)*$U$3</f>
        <v>-0.46158717026017498</v>
      </c>
      <c r="G25" s="2">
        <v>10.199999999999999</v>
      </c>
      <c r="H25" s="8">
        <f t="shared" si="2"/>
        <v>-1.989661598249636</v>
      </c>
      <c r="I25" s="2">
        <v>29.13</v>
      </c>
      <c r="J25" s="2">
        <v>33.799999999999997</v>
      </c>
      <c r="K25" s="2">
        <v>38.82</v>
      </c>
      <c r="L25" s="2">
        <v>33.916666666666664</v>
      </c>
      <c r="M25" s="8">
        <f t="shared" si="3"/>
        <v>-0.61058931742711331</v>
      </c>
      <c r="N25" s="4">
        <v>1</v>
      </c>
      <c r="O25" s="8">
        <f t="shared" si="4"/>
        <v>-1.5813821383613991</v>
      </c>
      <c r="P25" s="1">
        <v>6</v>
      </c>
      <c r="Q25" s="1">
        <v>19</v>
      </c>
      <c r="R25" s="1">
        <v>379</v>
      </c>
      <c r="S25" s="8">
        <f t="shared" si="5"/>
        <v>-3.1282564206825902E-2</v>
      </c>
      <c r="T25" s="2">
        <f t="shared" si="6"/>
        <v>-1.0164945366602998</v>
      </c>
      <c r="U25" s="1"/>
    </row>
    <row r="26" spans="1:21" x14ac:dyDescent="0.25">
      <c r="A26" s="1" t="s">
        <v>43</v>
      </c>
      <c r="B26" s="1" t="s">
        <v>44</v>
      </c>
      <c r="C26" s="1">
        <v>16.13</v>
      </c>
      <c r="D26" s="8">
        <f>SUM(((C26-$C$27)/$C$28)*$U$3)</f>
        <v>-0.77961111947975659</v>
      </c>
      <c r="E26" s="1">
        <v>18.350000000000001</v>
      </c>
      <c r="F26" s="8">
        <f>SUM((E26-$E$27)/$E$28)*$U$3</f>
        <v>-1.5355771208655531</v>
      </c>
      <c r="G26" s="2">
        <v>10.6</v>
      </c>
      <c r="H26" s="8">
        <f t="shared" si="2"/>
        <v>-1.4670042231870453</v>
      </c>
      <c r="I26" s="2">
        <v>30.46</v>
      </c>
      <c r="J26" s="2">
        <v>35.6</v>
      </c>
      <c r="K26" s="2">
        <v>40.26</v>
      </c>
      <c r="L26" s="2">
        <v>35.44</v>
      </c>
      <c r="M26" s="8">
        <f t="shared" si="3"/>
        <v>-1.4075340139625165</v>
      </c>
      <c r="N26" s="4">
        <v>2</v>
      </c>
      <c r="O26" s="8">
        <f t="shared" si="4"/>
        <v>-1.3502570566008869</v>
      </c>
      <c r="P26" s="1">
        <v>6</v>
      </c>
      <c r="Q26" s="1">
        <v>18</v>
      </c>
      <c r="R26" s="1">
        <v>378</v>
      </c>
      <c r="S26" s="8">
        <f t="shared" si="5"/>
        <v>-1.8769538524095544E-2</v>
      </c>
      <c r="T26" s="2">
        <f t="shared" si="6"/>
        <v>-1.093125512103309</v>
      </c>
      <c r="U26" s="1"/>
    </row>
    <row r="27" spans="1:21" ht="18.75" x14ac:dyDescent="0.3">
      <c r="A27" s="3" t="s">
        <v>60</v>
      </c>
      <c r="B27" s="3"/>
      <c r="C27" s="10">
        <f>AVERAGE(C5:C26)</f>
        <v>15.658499999999998</v>
      </c>
      <c r="D27" s="10"/>
      <c r="E27" s="10">
        <f t="shared" ref="E27:R27" si="9">AVERAGE(E5:E26)</f>
        <v>17.006000000000007</v>
      </c>
      <c r="F27" s="10"/>
      <c r="G27" s="10">
        <f t="shared" si="9"/>
        <v>11.722727272727274</v>
      </c>
      <c r="H27" s="10"/>
      <c r="I27" s="10">
        <f t="shared" si="9"/>
        <v>29.022272727272728</v>
      </c>
      <c r="J27" s="10">
        <f t="shared" si="9"/>
        <v>33.509090909090901</v>
      </c>
      <c r="K27" s="10">
        <f t="shared" si="9"/>
        <v>35.717272727272729</v>
      </c>
      <c r="L27" s="10">
        <f t="shared" si="9"/>
        <v>32.749545454545455</v>
      </c>
      <c r="M27" s="10"/>
      <c r="N27" s="10">
        <f t="shared" si="9"/>
        <v>7.8421052631578947</v>
      </c>
      <c r="O27" s="10"/>
      <c r="P27" s="10">
        <f t="shared" si="9"/>
        <v>5.8636363636363633</v>
      </c>
      <c r="Q27" s="10">
        <f t="shared" si="9"/>
        <v>24.681818181818183</v>
      </c>
      <c r="R27" s="10">
        <f t="shared" si="9"/>
        <v>376.5</v>
      </c>
      <c r="S27" s="10"/>
    </row>
    <row r="28" spans="1:21" x14ac:dyDescent="0.25">
      <c r="A28" s="47" t="s">
        <v>70</v>
      </c>
      <c r="B28" s="47"/>
      <c r="C28" s="10">
        <v>0.60478870582892408</v>
      </c>
      <c r="D28" s="10"/>
      <c r="E28" s="10">
        <v>0.87524096428476772</v>
      </c>
      <c r="F28" s="10"/>
      <c r="G28" s="10">
        <v>0.7653197277702215</v>
      </c>
      <c r="H28" s="10"/>
      <c r="I28" s="10"/>
      <c r="J28" s="10"/>
      <c r="K28" s="10"/>
      <c r="L28" s="10">
        <f>_xlfn.STDEV.P(L5:L26)</f>
        <v>1.9114668056087141</v>
      </c>
      <c r="M28" s="10"/>
      <c r="N28" s="10">
        <v>4.3266615305567866</v>
      </c>
      <c r="O28" s="10"/>
      <c r="P28" s="10">
        <v>0.63887656499993994</v>
      </c>
      <c r="Q28" s="10">
        <v>16.486659727779664</v>
      </c>
      <c r="R28" s="10">
        <v>79.91672241032262</v>
      </c>
      <c r="S28" s="11"/>
    </row>
  </sheetData>
  <sortState ref="A5:T26">
    <sortCondition descending="1" ref="T5:T26"/>
  </sortState>
  <mergeCells count="9">
    <mergeCell ref="A28:B28"/>
    <mergeCell ref="A3:B3"/>
    <mergeCell ref="A1:S1"/>
    <mergeCell ref="C3:D3"/>
    <mergeCell ref="E3:F3"/>
    <mergeCell ref="G3:H3"/>
    <mergeCell ref="I3:M3"/>
    <mergeCell ref="N3:O3"/>
    <mergeCell ref="P3:S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JUN všichni</vt:lpstr>
      <vt:lpstr>mladší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misek@hcmotor.cz</dc:creator>
  <cp:lastModifiedBy>misek@hcmotor.cz</cp:lastModifiedBy>
  <cp:lastPrinted>2018-05-21T11:26:13Z</cp:lastPrinted>
  <dcterms:created xsi:type="dcterms:W3CDTF">2018-05-20T15:30:09Z</dcterms:created>
  <dcterms:modified xsi:type="dcterms:W3CDTF">2018-05-22T13:10:21Z</dcterms:modified>
</cp:coreProperties>
</file>