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545"/>
  </bookViews>
  <sheets>
    <sheet name="pořadí" sheetId="5" r:id="rId1"/>
    <sheet name="discipliny" sheetId="11" r:id="rId2"/>
  </sheets>
  <calcPr calcId="145621"/>
</workbook>
</file>

<file path=xl/calcChain.xml><?xml version="1.0" encoding="utf-8"?>
<calcChain xmlns="http://schemas.openxmlformats.org/spreadsheetml/2006/main">
  <c r="U21" i="11"/>
  <c r="U20"/>
  <c r="Q21"/>
  <c r="Q20"/>
  <c r="M21"/>
  <c r="M20"/>
  <c r="I21"/>
  <c r="I20"/>
  <c r="D20"/>
  <c r="C20"/>
  <c r="E19"/>
  <c r="E18"/>
  <c r="E17"/>
  <c r="E16"/>
  <c r="E15"/>
  <c r="E14"/>
  <c r="E13"/>
  <c r="E12"/>
  <c r="E11"/>
  <c r="E10"/>
  <c r="E9"/>
  <c r="E8"/>
  <c r="E7"/>
  <c r="E21" l="1"/>
  <c r="E20"/>
  <c r="D27" i="5" l="1"/>
  <c r="G27"/>
  <c r="I27"/>
  <c r="K27"/>
  <c r="M27"/>
  <c r="N27"/>
  <c r="O27"/>
  <c r="P27"/>
  <c r="C27"/>
  <c r="E13"/>
  <c r="E11"/>
  <c r="E17"/>
  <c r="E8"/>
  <c r="E18"/>
  <c r="E16"/>
  <c r="E9"/>
  <c r="E14"/>
  <c r="E7"/>
  <c r="E12"/>
  <c r="E15"/>
  <c r="E10"/>
  <c r="M28"/>
  <c r="N28"/>
  <c r="G28"/>
  <c r="C28"/>
  <c r="K28"/>
  <c r="P28"/>
  <c r="D28"/>
  <c r="O28"/>
  <c r="I28"/>
  <c r="Q13" l="1"/>
  <c r="Q17"/>
  <c r="Q18"/>
  <c r="Q16"/>
  <c r="Q14"/>
  <c r="Q12"/>
  <c r="Q10"/>
  <c r="J13"/>
  <c r="J17"/>
  <c r="J18"/>
  <c r="J16"/>
  <c r="J14"/>
  <c r="J12"/>
  <c r="J10"/>
  <c r="L13"/>
  <c r="L17"/>
  <c r="L18"/>
  <c r="L16"/>
  <c r="L14"/>
  <c r="L12"/>
  <c r="L10"/>
  <c r="L11"/>
  <c r="L8"/>
  <c r="L9"/>
  <c r="L7"/>
  <c r="L15"/>
  <c r="H13"/>
  <c r="H17"/>
  <c r="H18"/>
  <c r="H16"/>
  <c r="H14"/>
  <c r="H12"/>
  <c r="H10"/>
  <c r="H11"/>
  <c r="H8"/>
  <c r="H9"/>
  <c r="H7"/>
  <c r="H15"/>
  <c r="J15"/>
  <c r="J7"/>
  <c r="J9"/>
  <c r="J8"/>
  <c r="J11"/>
  <c r="Q15"/>
  <c r="Q7"/>
  <c r="Q9"/>
  <c r="Q8"/>
  <c r="Q11"/>
  <c r="E19"/>
  <c r="E27" l="1"/>
  <c r="F10" s="1"/>
  <c r="R10" s="1"/>
  <c r="E28"/>
  <c r="F11"/>
  <c r="R11" s="1"/>
  <c r="F14"/>
  <c r="R14" s="1"/>
  <c r="J19"/>
  <c r="Q19"/>
  <c r="H19"/>
  <c r="L19"/>
  <c r="F19"/>
  <c r="F7" l="1"/>
  <c r="R7" s="1"/>
  <c r="F17"/>
  <c r="R17" s="1"/>
  <c r="F8"/>
  <c r="R8" s="1"/>
  <c r="F16"/>
  <c r="R16" s="1"/>
  <c r="F9"/>
  <c r="R9" s="1"/>
  <c r="F12"/>
  <c r="R12" s="1"/>
  <c r="F18"/>
  <c r="R18" s="1"/>
  <c r="F13"/>
  <c r="R13" s="1"/>
  <c r="F15"/>
  <c r="R15" s="1"/>
  <c r="R19"/>
  <c r="R27" l="1"/>
  <c r="R28"/>
</calcChain>
</file>

<file path=xl/sharedStrings.xml><?xml version="1.0" encoding="utf-8"?>
<sst xmlns="http://schemas.openxmlformats.org/spreadsheetml/2006/main" count="238" uniqueCount="63">
  <si>
    <t>Příjmení</t>
  </si>
  <si>
    <t>Jméno</t>
  </si>
  <si>
    <t>Vertikální výskok</t>
  </si>
  <si>
    <t>Hod medicimbalem</t>
  </si>
  <si>
    <t>Člunkový běh</t>
  </si>
  <si>
    <t>Shyby</t>
  </si>
  <si>
    <t>Předklon</t>
  </si>
  <si>
    <t>Stoj</t>
  </si>
  <si>
    <t>Výskok</t>
  </si>
  <si>
    <t>Rozdíl</t>
  </si>
  <si>
    <t>Průměr</t>
  </si>
  <si>
    <t>MŽA</t>
  </si>
  <si>
    <t>Z body</t>
  </si>
  <si>
    <t>Celkem body</t>
  </si>
  <si>
    <t>Poradi</t>
  </si>
  <si>
    <t>Směrodatná odchylka</t>
  </si>
  <si>
    <t>MOTORICKÉ TESTY - VSTUPNÍ 2019/2020</t>
  </si>
  <si>
    <t>Brož</t>
  </si>
  <si>
    <t>Marek</t>
  </si>
  <si>
    <t>Dušák</t>
  </si>
  <si>
    <t>Milan</t>
  </si>
  <si>
    <t>Hoch</t>
  </si>
  <si>
    <t>Ferdinand</t>
  </si>
  <si>
    <t>Jenne</t>
  </si>
  <si>
    <t>Libor</t>
  </si>
  <si>
    <t>Kasanda</t>
  </si>
  <si>
    <t>Adam</t>
  </si>
  <si>
    <t>Klimeš</t>
  </si>
  <si>
    <t>Jakub</t>
  </si>
  <si>
    <t>Konzal</t>
  </si>
  <si>
    <t>Štěpán</t>
  </si>
  <si>
    <t>Václav</t>
  </si>
  <si>
    <t>Matoušek</t>
  </si>
  <si>
    <t>Matějka</t>
  </si>
  <si>
    <t>Daniel</t>
  </si>
  <si>
    <t>Musilová</t>
  </si>
  <si>
    <t>Natálie</t>
  </si>
  <si>
    <t>Nečas</t>
  </si>
  <si>
    <t>Dominik</t>
  </si>
  <si>
    <t>Palíšková</t>
  </si>
  <si>
    <t>Veronika</t>
  </si>
  <si>
    <t>Rottner</t>
  </si>
  <si>
    <t>Matěj</t>
  </si>
  <si>
    <t>Stankay</t>
  </si>
  <si>
    <t>Matyáš</t>
  </si>
  <si>
    <t>Šindelář</t>
  </si>
  <si>
    <t>Viktor</t>
  </si>
  <si>
    <t>Štochl</t>
  </si>
  <si>
    <t>Ondřej</t>
  </si>
  <si>
    <t>Vazač</t>
  </si>
  <si>
    <t>Jan</t>
  </si>
  <si>
    <t>Vávra</t>
  </si>
  <si>
    <t>Tomáš</t>
  </si>
  <si>
    <t>Vinzens</t>
  </si>
  <si>
    <t>Přijatelný rozdíl od průměru</t>
  </si>
  <si>
    <t>21,2-35,4</t>
  </si>
  <si>
    <t>Vynikající</t>
  </si>
  <si>
    <t>Přijatelné</t>
  </si>
  <si>
    <t>Slabý</t>
  </si>
  <si>
    <t>4,5-6,7</t>
  </si>
  <si>
    <t>14,6-13,5</t>
  </si>
  <si>
    <t>1=5</t>
  </si>
  <si>
    <t>4,8-8,8</t>
  </si>
</sst>
</file>

<file path=xl/styles.xml><?xml version="1.0" encoding="utf-8"?>
<styleSheet xmlns="http://schemas.openxmlformats.org/spreadsheetml/2006/main">
  <numFmts count="4">
    <numFmt numFmtId="164" formatCode="[$-405]General"/>
    <numFmt numFmtId="165" formatCode="#,##0.00&quot; &quot;[$Kč-405];[Red]&quot;-&quot;#,##0.00&quot; &quot;[$Kč-405]"/>
    <numFmt numFmtId="166" formatCode="0.0"/>
    <numFmt numFmtId="167" formatCode="0;[Red]0"/>
  </numFmts>
  <fonts count="2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theme="0"/>
        <bgColor rgb="FF95B3D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FF99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</cellStyleXfs>
  <cellXfs count="69">
    <xf numFmtId="0" fontId="0" fillId="0" borderId="0" xfId="0"/>
    <xf numFmtId="164" fontId="1" fillId="0" borderId="0" xfId="1" applyFont="1" applyFill="1" applyAlignment="1"/>
    <xf numFmtId="0" fontId="2" fillId="0" borderId="0" xfId="2"/>
    <xf numFmtId="164" fontId="5" fillId="3" borderId="0" xfId="1" applyFont="1" applyFill="1" applyBorder="1" applyAlignment="1">
      <alignment horizontal="center" vertical="center"/>
    </xf>
    <xf numFmtId="164" fontId="5" fillId="2" borderId="0" xfId="1" applyFont="1" applyFill="1" applyBorder="1" applyAlignment="1">
      <alignment horizontal="center" vertical="center"/>
    </xf>
    <xf numFmtId="166" fontId="6" fillId="8" borderId="2" xfId="1" applyNumberFormat="1" applyFont="1" applyFill="1" applyBorder="1" applyAlignment="1">
      <alignment horizontal="center" vertical="center"/>
    </xf>
    <xf numFmtId="164" fontId="10" fillId="8" borderId="1" xfId="1" applyFont="1" applyFill="1" applyBorder="1" applyAlignment="1"/>
    <xf numFmtId="164" fontId="5" fillId="3" borderId="3" xfId="1" applyFont="1" applyFill="1" applyBorder="1" applyAlignment="1">
      <alignment horizontal="center" vertical="center"/>
    </xf>
    <xf numFmtId="166" fontId="8" fillId="0" borderId="1" xfId="1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9" fillId="6" borderId="1" xfId="1" applyNumberFormat="1" applyFont="1" applyFill="1" applyBorder="1" applyAlignment="1">
      <alignment horizontal="center"/>
    </xf>
    <xf numFmtId="166" fontId="10" fillId="8" borderId="1" xfId="1" applyNumberFormat="1" applyFont="1" applyFill="1" applyBorder="1" applyAlignment="1"/>
    <xf numFmtId="1" fontId="9" fillId="7" borderId="1" xfId="1" applyNumberFormat="1" applyFont="1" applyFill="1" applyBorder="1" applyAlignment="1">
      <alignment horizontal="center"/>
    </xf>
    <xf numFmtId="166" fontId="10" fillId="8" borderId="1" xfId="1" applyNumberFormat="1" applyFont="1" applyFill="1" applyBorder="1" applyAlignment="1">
      <alignment horizontal="center"/>
    </xf>
    <xf numFmtId="164" fontId="0" fillId="0" borderId="4" xfId="1" applyFont="1" applyFill="1" applyBorder="1" applyAlignment="1"/>
    <xf numFmtId="164" fontId="0" fillId="0" borderId="5" xfId="1" applyFont="1" applyFill="1" applyBorder="1" applyAlignment="1"/>
    <xf numFmtId="164" fontId="0" fillId="0" borderId="6" xfId="1" applyFont="1" applyFill="1" applyBorder="1" applyAlignment="1"/>
    <xf numFmtId="164" fontId="11" fillId="0" borderId="1" xfId="1" applyFont="1" applyFill="1" applyBorder="1" applyAlignment="1"/>
    <xf numFmtId="164" fontId="11" fillId="5" borderId="1" xfId="1" applyFont="1" applyFill="1" applyBorder="1" applyAlignment="1">
      <alignment horizontal="center" vertical="center"/>
    </xf>
    <xf numFmtId="164" fontId="11" fillId="5" borderId="1" xfId="1" applyFont="1" applyFill="1" applyBorder="1" applyAlignment="1">
      <alignment horizontal="center" vertical="center" wrapText="1"/>
    </xf>
    <xf numFmtId="166" fontId="12" fillId="8" borderId="2" xfId="1" applyNumberFormat="1" applyFont="1" applyFill="1" applyBorder="1" applyAlignment="1">
      <alignment horizontal="center" vertical="center"/>
    </xf>
    <xf numFmtId="166" fontId="12" fillId="8" borderId="9" xfId="1" applyNumberFormat="1" applyFont="1" applyFill="1" applyBorder="1" applyAlignment="1">
      <alignment horizontal="center" vertical="center"/>
    </xf>
    <xf numFmtId="166" fontId="9" fillId="9" borderId="1" xfId="1" applyNumberFormat="1" applyFont="1" applyFill="1" applyBorder="1" applyAlignment="1">
      <alignment horizontal="center"/>
    </xf>
    <xf numFmtId="164" fontId="11" fillId="11" borderId="1" xfId="1" applyFont="1" applyFill="1" applyBorder="1" applyAlignment="1">
      <alignment horizontal="center" vertical="center"/>
    </xf>
    <xf numFmtId="164" fontId="11" fillId="11" borderId="1" xfId="1" applyFont="1" applyFill="1" applyBorder="1" applyAlignment="1">
      <alignment horizontal="center" vertical="center" wrapText="1"/>
    </xf>
    <xf numFmtId="164" fontId="13" fillId="0" borderId="0" xfId="1" applyFont="1" applyFill="1" applyAlignment="1"/>
    <xf numFmtId="0" fontId="17" fillId="0" borderId="1" xfId="2" applyFont="1" applyBorder="1"/>
    <xf numFmtId="164" fontId="14" fillId="0" borderId="4" xfId="1" applyFont="1" applyFill="1" applyBorder="1" applyAlignment="1"/>
    <xf numFmtId="164" fontId="14" fillId="0" borderId="5" xfId="1" applyFont="1" applyFill="1" applyBorder="1" applyAlignment="1"/>
    <xf numFmtId="166" fontId="15" fillId="4" borderId="1" xfId="1" applyNumberFormat="1" applyFont="1" applyFill="1" applyBorder="1" applyAlignment="1">
      <alignment horizontal="center"/>
    </xf>
    <xf numFmtId="166" fontId="15" fillId="6" borderId="1" xfId="1" applyNumberFormat="1" applyFont="1" applyFill="1" applyBorder="1" applyAlignment="1">
      <alignment horizontal="center"/>
    </xf>
    <xf numFmtId="166" fontId="15" fillId="14" borderId="1" xfId="1" applyNumberFormat="1" applyFont="1" applyFill="1" applyBorder="1" applyAlignment="1">
      <alignment horizontal="center"/>
    </xf>
    <xf numFmtId="0" fontId="14" fillId="0" borderId="0" xfId="0" applyFont="1"/>
    <xf numFmtId="166" fontId="15" fillId="0" borderId="1" xfId="1" applyNumberFormat="1" applyFont="1" applyFill="1" applyBorder="1" applyAlignment="1">
      <alignment horizontal="center"/>
    </xf>
    <xf numFmtId="166" fontId="15" fillId="15" borderId="1" xfId="1" applyNumberFormat="1" applyFont="1" applyFill="1" applyBorder="1" applyAlignment="1">
      <alignment horizontal="center"/>
    </xf>
    <xf numFmtId="166" fontId="15" fillId="10" borderId="1" xfId="1" applyNumberFormat="1" applyFont="1" applyFill="1" applyBorder="1" applyAlignment="1">
      <alignment horizontal="center"/>
    </xf>
    <xf numFmtId="167" fontId="15" fillId="4" borderId="1" xfId="1" applyNumberFormat="1" applyFont="1" applyFill="1" applyBorder="1" applyAlignment="1">
      <alignment horizontal="center"/>
    </xf>
    <xf numFmtId="167" fontId="15" fillId="6" borderId="1" xfId="1" applyNumberFormat="1" applyFont="1" applyFill="1" applyBorder="1" applyAlignment="1">
      <alignment horizontal="center"/>
    </xf>
    <xf numFmtId="167" fontId="15" fillId="14" borderId="1" xfId="1" applyNumberFormat="1" applyFont="1" applyFill="1" applyBorder="1" applyAlignment="1">
      <alignment horizontal="center"/>
    </xf>
    <xf numFmtId="166" fontId="15" fillId="7" borderId="1" xfId="1" applyNumberFormat="1" applyFont="1" applyFill="1" applyBorder="1" applyAlignment="1">
      <alignment horizontal="center"/>
    </xf>
    <xf numFmtId="166" fontId="18" fillId="13" borderId="9" xfId="1" applyNumberFormat="1" applyFont="1" applyFill="1" applyBorder="1" applyAlignment="1">
      <alignment horizontal="center" vertical="center"/>
    </xf>
    <xf numFmtId="166" fontId="18" fillId="13" borderId="2" xfId="1" applyNumberFormat="1" applyFont="1" applyFill="1" applyBorder="1" applyAlignment="1">
      <alignment horizontal="center" vertical="center"/>
    </xf>
    <xf numFmtId="0" fontId="19" fillId="0" borderId="0" xfId="0" applyFont="1"/>
    <xf numFmtId="166" fontId="18" fillId="13" borderId="1" xfId="1" applyNumberFormat="1" applyFont="1" applyFill="1" applyBorder="1" applyAlignment="1">
      <alignment horizontal="center"/>
    </xf>
    <xf numFmtId="166" fontId="20" fillId="13" borderId="1" xfId="1" applyNumberFormat="1" applyFont="1" applyFill="1" applyBorder="1" applyAlignment="1">
      <alignment horizontal="center"/>
    </xf>
    <xf numFmtId="164" fontId="18" fillId="13" borderId="1" xfId="1" applyFont="1" applyFill="1" applyBorder="1" applyAlignment="1">
      <alignment horizontal="center"/>
    </xf>
    <xf numFmtId="164" fontId="18" fillId="13" borderId="1" xfId="1" applyFont="1" applyFill="1" applyBorder="1" applyAlignment="1">
      <alignment horizontal="left"/>
    </xf>
    <xf numFmtId="164" fontId="20" fillId="13" borderId="1" xfId="1" applyFont="1" applyFill="1" applyBorder="1" applyAlignment="1">
      <alignment horizontal="left"/>
    </xf>
    <xf numFmtId="164" fontId="11" fillId="5" borderId="1" xfId="1" applyFont="1" applyFill="1" applyBorder="1" applyAlignment="1">
      <alignment horizontal="center" vertical="center" wrapText="1"/>
    </xf>
    <xf numFmtId="164" fontId="7" fillId="6" borderId="7" xfId="1" applyFont="1" applyFill="1" applyBorder="1" applyAlignment="1">
      <alignment horizontal="center" vertical="center" wrapText="1"/>
    </xf>
    <xf numFmtId="164" fontId="7" fillId="6" borderId="8" xfId="1" applyFont="1" applyFill="1" applyBorder="1" applyAlignment="1">
      <alignment horizontal="center" vertical="center" wrapText="1"/>
    </xf>
    <xf numFmtId="164" fontId="7" fillId="7" borderId="1" xfId="1" applyFont="1" applyFill="1" applyBorder="1" applyAlignment="1">
      <alignment horizontal="center" vertical="center"/>
    </xf>
    <xf numFmtId="164" fontId="6" fillId="8" borderId="1" xfId="1" applyFont="1" applyFill="1" applyBorder="1" applyAlignment="1">
      <alignment horizontal="center"/>
    </xf>
    <xf numFmtId="164" fontId="5" fillId="2" borderId="1" xfId="1" applyFont="1" applyFill="1" applyBorder="1" applyAlignment="1">
      <alignment horizontal="center" vertical="center"/>
    </xf>
    <xf numFmtId="164" fontId="7" fillId="4" borderId="1" xfId="1" applyFont="1" applyFill="1" applyBorder="1" applyAlignment="1">
      <alignment horizontal="center" vertical="center"/>
    </xf>
    <xf numFmtId="164" fontId="11" fillId="5" borderId="1" xfId="1" applyFont="1" applyFill="1" applyBorder="1" applyAlignment="1">
      <alignment horizontal="center" vertical="center"/>
    </xf>
    <xf numFmtId="164" fontId="11" fillId="5" borderId="1" xfId="1" applyFont="1" applyFill="1" applyBorder="1" applyAlignment="1">
      <alignment horizontal="center"/>
    </xf>
    <xf numFmtId="164" fontId="7" fillId="9" borderId="1" xfId="1" applyFont="1" applyFill="1" applyBorder="1" applyAlignment="1">
      <alignment horizontal="center" vertical="center"/>
    </xf>
    <xf numFmtId="164" fontId="11" fillId="11" borderId="1" xfId="1" applyFont="1" applyFill="1" applyBorder="1" applyAlignment="1">
      <alignment horizontal="center" vertical="center"/>
    </xf>
    <xf numFmtId="164" fontId="18" fillId="13" borderId="1" xfId="1" applyFont="1" applyFill="1" applyBorder="1" applyAlignment="1">
      <alignment horizontal="left"/>
    </xf>
    <xf numFmtId="164" fontId="18" fillId="13" borderId="1" xfId="1" applyFont="1" applyFill="1" applyBorder="1" applyAlignment="1">
      <alignment horizontal="left" wrapText="1"/>
    </xf>
    <xf numFmtId="164" fontId="5" fillId="2" borderId="3" xfId="1" applyFont="1" applyFill="1" applyBorder="1" applyAlignment="1">
      <alignment horizontal="center" vertical="center"/>
    </xf>
    <xf numFmtId="164" fontId="5" fillId="2" borderId="0" xfId="1" applyFont="1" applyFill="1" applyBorder="1" applyAlignment="1">
      <alignment horizontal="center" vertical="center"/>
    </xf>
    <xf numFmtId="164" fontId="11" fillId="11" borderId="1" xfId="1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/>
    </xf>
    <xf numFmtId="0" fontId="16" fillId="6" borderId="1" xfId="2" applyFont="1" applyFill="1" applyBorder="1" applyAlignment="1">
      <alignment horizontal="center"/>
    </xf>
    <xf numFmtId="0" fontId="16" fillId="12" borderId="1" xfId="2" applyFont="1" applyFill="1" applyBorder="1" applyAlignment="1">
      <alignment horizontal="center"/>
    </xf>
    <xf numFmtId="164" fontId="11" fillId="11" borderId="1" xfId="1" applyFont="1" applyFill="1" applyBorder="1" applyAlignment="1">
      <alignment horizontal="center"/>
    </xf>
    <xf numFmtId="164" fontId="18" fillId="13" borderId="1" xfId="1" applyFont="1" applyFill="1" applyBorder="1" applyAlignment="1">
      <alignment horizontal="center"/>
    </xf>
  </cellXfs>
  <cellStyles count="7">
    <cellStyle name="Excel Built-in Normal" xfId="1"/>
    <cellStyle name="Heading" xfId="3"/>
    <cellStyle name="Heading1" xfId="4"/>
    <cellStyle name="normální" xfId="0" builtinId="0"/>
    <cellStyle name="Normální 2" xfId="2"/>
    <cellStyle name="Result" xfId="5"/>
    <cellStyle name="Result2" xfId="6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55082</xdr:colOff>
      <xdr:row>0</xdr:row>
      <xdr:rowOff>35204</xdr:rowOff>
    </xdr:from>
    <xdr:ext cx="609219" cy="341757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5082" y="35204"/>
          <a:ext cx="609219" cy="341757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107675</xdr:colOff>
      <xdr:row>0</xdr:row>
      <xdr:rowOff>33131</xdr:rowOff>
    </xdr:from>
    <xdr:to>
      <xdr:col>18</xdr:col>
      <xdr:colOff>473467</xdr:colOff>
      <xdr:row>1</xdr:row>
      <xdr:rowOff>194043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762" y="33131"/>
          <a:ext cx="365792" cy="359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102707</xdr:colOff>
      <xdr:row>0</xdr:row>
      <xdr:rowOff>44729</xdr:rowOff>
    </xdr:from>
    <xdr:ext cx="609219" cy="341757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02707" y="44729"/>
          <a:ext cx="609219" cy="341757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20</xdr:col>
      <xdr:colOff>21950</xdr:colOff>
      <xdr:row>0</xdr:row>
      <xdr:rowOff>33131</xdr:rowOff>
    </xdr:from>
    <xdr:to>
      <xdr:col>20</xdr:col>
      <xdr:colOff>387742</xdr:colOff>
      <xdr:row>2</xdr:row>
      <xdr:rowOff>3543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70675" y="33131"/>
          <a:ext cx="365792" cy="351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N28"/>
  <sheetViews>
    <sheetView tabSelected="1" zoomScale="115" zoomScaleNormal="115" workbookViewId="0">
      <selection activeCell="U14" sqref="U14"/>
    </sheetView>
  </sheetViews>
  <sheetFormatPr defaultRowHeight="15"/>
  <cols>
    <col min="1" max="1" width="9.7109375" style="1" customWidth="1"/>
    <col min="2" max="2" width="8.85546875" style="1" customWidth="1"/>
    <col min="3" max="3" width="7.42578125" style="1" customWidth="1"/>
    <col min="4" max="4" width="8.42578125" style="1" customWidth="1"/>
    <col min="5" max="6" width="7.85546875" style="1" customWidth="1"/>
    <col min="7" max="7" width="9.28515625" style="1" customWidth="1"/>
    <col min="8" max="8" width="6.85546875" style="1" customWidth="1"/>
    <col min="9" max="9" width="9.140625" style="1" customWidth="1"/>
    <col min="10" max="10" width="7" style="1" customWidth="1"/>
    <col min="11" max="11" width="6.85546875" style="1" customWidth="1"/>
    <col min="12" max="12" width="7.85546875" style="1" customWidth="1"/>
    <col min="13" max="13" width="8.28515625" style="1" customWidth="1"/>
    <col min="14" max="16" width="9.28515625" style="1" hidden="1" customWidth="1"/>
    <col min="17" max="17" width="7.140625" style="1" customWidth="1"/>
    <col min="18" max="18" width="8.28515625" style="1" customWidth="1"/>
    <col min="19" max="19" width="7.85546875" style="1" customWidth="1"/>
    <col min="20" max="1028" width="9.28515625" style="1" customWidth="1"/>
    <col min="1029" max="1029" width="10.28515625" style="2" customWidth="1"/>
    <col min="1030" max="16384" width="9.140625" style="2"/>
  </cols>
  <sheetData>
    <row r="1" spans="1:21" ht="15.75" customHeight="1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21" ht="2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21" ht="12.7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</row>
    <row r="5" spans="1:21" ht="21.75" customHeight="1">
      <c r="A5" s="54" t="s">
        <v>11</v>
      </c>
      <c r="B5" s="54"/>
      <c r="C5" s="56" t="s">
        <v>2</v>
      </c>
      <c r="D5" s="56"/>
      <c r="E5" s="56"/>
      <c r="F5" s="56"/>
      <c r="G5" s="48" t="s">
        <v>3</v>
      </c>
      <c r="H5" s="48" t="s">
        <v>12</v>
      </c>
      <c r="I5" s="48" t="s">
        <v>4</v>
      </c>
      <c r="J5" s="48" t="s">
        <v>12</v>
      </c>
      <c r="K5" s="55" t="s">
        <v>5</v>
      </c>
      <c r="L5" s="48" t="s">
        <v>12</v>
      </c>
      <c r="M5" s="55" t="s">
        <v>6</v>
      </c>
      <c r="N5" s="17"/>
      <c r="O5" s="17"/>
      <c r="P5" s="17"/>
      <c r="Q5" s="48" t="s">
        <v>12</v>
      </c>
      <c r="R5" s="49" t="s">
        <v>13</v>
      </c>
      <c r="S5" s="51" t="s">
        <v>14</v>
      </c>
    </row>
    <row r="6" spans="1:21" ht="25.5" customHeight="1">
      <c r="A6" s="18" t="s">
        <v>0</v>
      </c>
      <c r="B6" s="18" t="s">
        <v>1</v>
      </c>
      <c r="C6" s="18" t="s">
        <v>7</v>
      </c>
      <c r="D6" s="19" t="s">
        <v>8</v>
      </c>
      <c r="E6" s="19" t="s">
        <v>9</v>
      </c>
      <c r="F6" s="19" t="s">
        <v>12</v>
      </c>
      <c r="G6" s="48"/>
      <c r="H6" s="48"/>
      <c r="I6" s="48"/>
      <c r="J6" s="48"/>
      <c r="K6" s="55"/>
      <c r="L6" s="48"/>
      <c r="M6" s="55"/>
      <c r="N6" s="17"/>
      <c r="O6" s="17"/>
      <c r="P6" s="17"/>
      <c r="Q6" s="48"/>
      <c r="R6" s="50"/>
      <c r="S6" s="51"/>
    </row>
    <row r="7" spans="1:21" ht="15" customHeight="1">
      <c r="A7" s="14" t="s">
        <v>41</v>
      </c>
      <c r="B7" s="15" t="s">
        <v>42</v>
      </c>
      <c r="C7" s="8">
        <v>191</v>
      </c>
      <c r="D7" s="8">
        <v>233</v>
      </c>
      <c r="E7" s="8">
        <f t="shared" ref="E7:E19" si="0">SUM(D7-C7)</f>
        <v>42</v>
      </c>
      <c r="F7" s="8">
        <f t="shared" ref="F7:F19" si="1">SUM((E7-$E$27)/$E$28)</f>
        <v>1.9412150549665859</v>
      </c>
      <c r="G7" s="8">
        <v>5.4</v>
      </c>
      <c r="H7" s="8">
        <f t="shared" ref="H7:H19" si="2">SUM((G7-$G$27)/$G$28)</f>
        <v>-0.16016309212772448</v>
      </c>
      <c r="I7" s="8">
        <v>13.34</v>
      </c>
      <c r="J7" s="8">
        <f t="shared" ref="J7:J19" si="3">SUM((I7-$I$27)/$I$28*$U$7)</f>
        <v>1.204359519588323</v>
      </c>
      <c r="K7" s="8">
        <v>11</v>
      </c>
      <c r="L7" s="8">
        <f t="shared" ref="L7:L19" si="4">SUM((K7-$K$27)/$K$28)</f>
        <v>3.0939824292854787</v>
      </c>
      <c r="M7" s="8">
        <v>-3</v>
      </c>
      <c r="N7" s="9"/>
      <c r="O7" s="9"/>
      <c r="P7" s="9"/>
      <c r="Q7" s="9">
        <f t="shared" ref="Q7:Q19" si="5">SUM((M7-$M$27)/$M$28*$U$7)</f>
        <v>2.2727272727272714E-2</v>
      </c>
      <c r="R7" s="10">
        <f>SUM(F7+H7+J7+L7+Q7)</f>
        <v>6.1021211844399357</v>
      </c>
      <c r="S7" s="12">
        <v>1</v>
      </c>
      <c r="U7" s="1">
        <v>-1</v>
      </c>
    </row>
    <row r="8" spans="1:21" ht="15" customHeight="1">
      <c r="A8" s="14" t="s">
        <v>27</v>
      </c>
      <c r="B8" s="15" t="s">
        <v>28</v>
      </c>
      <c r="C8" s="8">
        <v>229</v>
      </c>
      <c r="D8" s="8">
        <v>263</v>
      </c>
      <c r="E8" s="8">
        <f t="shared" si="0"/>
        <v>34</v>
      </c>
      <c r="F8" s="8">
        <f t="shared" si="1"/>
        <v>0.80702198914341228</v>
      </c>
      <c r="G8" s="8">
        <v>8.4</v>
      </c>
      <c r="H8" s="8">
        <f t="shared" si="2"/>
        <v>2.5556458613424096</v>
      </c>
      <c r="I8" s="8">
        <v>14.34</v>
      </c>
      <c r="J8" s="8">
        <f t="shared" si="3"/>
        <v>-0.3519698794820772</v>
      </c>
      <c r="K8" s="8">
        <v>4</v>
      </c>
      <c r="L8" s="8">
        <f t="shared" si="4"/>
        <v>0.68755165095232862</v>
      </c>
      <c r="M8" s="8">
        <v>-10</v>
      </c>
      <c r="N8" s="9"/>
      <c r="O8" s="9"/>
      <c r="P8" s="9"/>
      <c r="Q8" s="9">
        <f t="shared" si="5"/>
        <v>1.0568181818181817</v>
      </c>
      <c r="R8" s="10">
        <f>SUM(F8+H8+J8+L8+Q8)</f>
        <v>4.7550678037742546</v>
      </c>
      <c r="S8" s="12">
        <v>2</v>
      </c>
    </row>
    <row r="9" spans="1:21" ht="15" customHeight="1">
      <c r="A9" s="14" t="s">
        <v>33</v>
      </c>
      <c r="B9" s="15" t="s">
        <v>34</v>
      </c>
      <c r="C9" s="8">
        <v>211</v>
      </c>
      <c r="D9" s="8">
        <v>241</v>
      </c>
      <c r="E9" s="8">
        <f t="shared" si="0"/>
        <v>30</v>
      </c>
      <c r="F9" s="8">
        <f t="shared" si="1"/>
        <v>0.23992545623182537</v>
      </c>
      <c r="G9" s="8">
        <v>5.7</v>
      </c>
      <c r="H9" s="8">
        <f t="shared" si="2"/>
        <v>0.11141780321928876</v>
      </c>
      <c r="I9" s="8">
        <v>12.88</v>
      </c>
      <c r="J9" s="8">
        <f t="shared" si="3"/>
        <v>1.9202710431607057</v>
      </c>
      <c r="K9" s="8">
        <v>1</v>
      </c>
      <c r="L9" s="8">
        <f t="shared" si="4"/>
        <v>-0.34377582547616431</v>
      </c>
      <c r="M9" s="8">
        <v>-14</v>
      </c>
      <c r="N9" s="9"/>
      <c r="O9" s="9"/>
      <c r="P9" s="9"/>
      <c r="Q9" s="9">
        <f t="shared" si="5"/>
        <v>1.6477272727272727</v>
      </c>
      <c r="R9" s="10">
        <f>SUM(F9+H9+J9+L9+Q9)</f>
        <v>3.5755657498629283</v>
      </c>
      <c r="S9" s="12">
        <v>3</v>
      </c>
    </row>
    <row r="10" spans="1:21" ht="15" customHeight="1">
      <c r="A10" s="14" t="s">
        <v>51</v>
      </c>
      <c r="B10" s="15" t="s">
        <v>52</v>
      </c>
      <c r="C10" s="8">
        <v>216</v>
      </c>
      <c r="D10" s="8">
        <v>250</v>
      </c>
      <c r="E10" s="8">
        <f t="shared" si="0"/>
        <v>34</v>
      </c>
      <c r="F10" s="8">
        <f t="shared" si="1"/>
        <v>0.80702198914341228</v>
      </c>
      <c r="G10" s="8">
        <v>5.9</v>
      </c>
      <c r="H10" s="8">
        <f t="shared" si="2"/>
        <v>0.29247173345063121</v>
      </c>
      <c r="I10" s="8">
        <v>13.6</v>
      </c>
      <c r="J10" s="8">
        <f t="shared" si="3"/>
        <v>0.79971387583001929</v>
      </c>
      <c r="K10" s="8">
        <v>0</v>
      </c>
      <c r="L10" s="8">
        <f t="shared" si="4"/>
        <v>-0.68755165095232862</v>
      </c>
      <c r="M10" s="8">
        <v>-6</v>
      </c>
      <c r="N10" s="9"/>
      <c r="O10" s="9"/>
      <c r="P10" s="9"/>
      <c r="Q10" s="9">
        <f t="shared" si="5"/>
        <v>0.46590909090909088</v>
      </c>
      <c r="R10" s="10">
        <f>SUM(F10+H10+J10+L10+Q10)</f>
        <v>1.6775650383808252</v>
      </c>
      <c r="S10" s="12">
        <v>4</v>
      </c>
    </row>
    <row r="11" spans="1:21" ht="15" customHeight="1">
      <c r="A11" s="14" t="s">
        <v>23</v>
      </c>
      <c r="B11" s="15" t="s">
        <v>24</v>
      </c>
      <c r="C11" s="8">
        <v>189</v>
      </c>
      <c r="D11" s="8">
        <v>214</v>
      </c>
      <c r="E11" s="8">
        <f t="shared" si="0"/>
        <v>25</v>
      </c>
      <c r="F11" s="8">
        <f t="shared" si="1"/>
        <v>-0.4689452099076582</v>
      </c>
      <c r="G11" s="8">
        <v>6.1</v>
      </c>
      <c r="H11" s="8">
        <f t="shared" si="2"/>
        <v>0.47352566368197285</v>
      </c>
      <c r="I11" s="8">
        <v>14.31</v>
      </c>
      <c r="J11" s="8">
        <f t="shared" si="3"/>
        <v>-0.30527999750996621</v>
      </c>
      <c r="K11" s="8">
        <v>2</v>
      </c>
      <c r="L11" s="8">
        <f t="shared" si="4"/>
        <v>0</v>
      </c>
      <c r="M11" s="8">
        <v>-5</v>
      </c>
      <c r="N11" s="9"/>
      <c r="O11" s="9"/>
      <c r="P11" s="9"/>
      <c r="Q11" s="9">
        <f t="shared" si="5"/>
        <v>0.31818181818181818</v>
      </c>
      <c r="R11" s="10">
        <f>SUM(F11,H11,J11,L11,Q11)</f>
        <v>1.7482274446166624E-2</v>
      </c>
      <c r="S11" s="12">
        <v>5</v>
      </c>
    </row>
    <row r="12" spans="1:21" ht="15" customHeight="1">
      <c r="A12" s="14" t="s">
        <v>43</v>
      </c>
      <c r="B12" s="15" t="s">
        <v>44</v>
      </c>
      <c r="C12" s="8">
        <v>202</v>
      </c>
      <c r="D12" s="8">
        <v>233</v>
      </c>
      <c r="E12" s="8">
        <f t="shared" si="0"/>
        <v>31</v>
      </c>
      <c r="F12" s="8">
        <f t="shared" si="1"/>
        <v>0.3816995894597221</v>
      </c>
      <c r="G12" s="8">
        <v>6.5</v>
      </c>
      <c r="H12" s="8">
        <f t="shared" si="2"/>
        <v>0.83563352414465775</v>
      </c>
      <c r="I12" s="8">
        <v>14.34</v>
      </c>
      <c r="J12" s="8">
        <f t="shared" si="3"/>
        <v>-0.3519698794820772</v>
      </c>
      <c r="K12" s="8">
        <v>0</v>
      </c>
      <c r="L12" s="8">
        <f t="shared" si="4"/>
        <v>-0.68755165095232862</v>
      </c>
      <c r="M12" s="8">
        <v>0</v>
      </c>
      <c r="N12" s="9"/>
      <c r="O12" s="9"/>
      <c r="P12" s="9"/>
      <c r="Q12" s="9">
        <f t="shared" si="5"/>
        <v>-0.42045454545454547</v>
      </c>
      <c r="R12" s="10">
        <f t="shared" ref="R12:R19" si="6">SUM(F12+H12+J12+L12+Q12)</f>
        <v>-0.24264296228457133</v>
      </c>
      <c r="S12" s="12">
        <v>6</v>
      </c>
    </row>
    <row r="13" spans="1:21" ht="15" customHeight="1">
      <c r="A13" s="14" t="s">
        <v>21</v>
      </c>
      <c r="B13" s="15" t="s">
        <v>22</v>
      </c>
      <c r="C13" s="8">
        <v>205</v>
      </c>
      <c r="D13" s="8">
        <v>235</v>
      </c>
      <c r="E13" s="8">
        <f t="shared" si="0"/>
        <v>30</v>
      </c>
      <c r="F13" s="8">
        <f t="shared" si="1"/>
        <v>0.23992545623182537</v>
      </c>
      <c r="G13" s="8">
        <v>5.7</v>
      </c>
      <c r="H13" s="8">
        <f t="shared" si="2"/>
        <v>0.11141780321928876</v>
      </c>
      <c r="I13" s="8">
        <v>14.25</v>
      </c>
      <c r="J13" s="8">
        <f t="shared" si="3"/>
        <v>-0.21190023356574139</v>
      </c>
      <c r="K13" s="8">
        <v>3</v>
      </c>
      <c r="L13" s="8">
        <f t="shared" si="4"/>
        <v>0.34377582547616431</v>
      </c>
      <c r="M13" s="8">
        <v>5</v>
      </c>
      <c r="N13" s="9"/>
      <c r="O13" s="9"/>
      <c r="P13" s="9"/>
      <c r="Q13" s="9">
        <f t="shared" si="5"/>
        <v>-1.1590909090909092</v>
      </c>
      <c r="R13" s="10">
        <f t="shared" si="6"/>
        <v>-0.6758720577293722</v>
      </c>
      <c r="S13" s="12">
        <v>7</v>
      </c>
    </row>
    <row r="14" spans="1:21" ht="15" customHeight="1">
      <c r="A14" s="14" t="s">
        <v>39</v>
      </c>
      <c r="B14" s="15" t="s">
        <v>40</v>
      </c>
      <c r="C14" s="8">
        <v>190</v>
      </c>
      <c r="D14" s="8">
        <v>214</v>
      </c>
      <c r="E14" s="8">
        <f t="shared" si="0"/>
        <v>24</v>
      </c>
      <c r="F14" s="8">
        <f t="shared" si="1"/>
        <v>-0.61071934313555498</v>
      </c>
      <c r="G14" s="8">
        <v>4.8</v>
      </c>
      <c r="H14" s="8">
        <f t="shared" si="2"/>
        <v>-0.70332488282175176</v>
      </c>
      <c r="I14" s="8">
        <v>14.72</v>
      </c>
      <c r="J14" s="8">
        <f t="shared" si="3"/>
        <v>-0.94337505112883047</v>
      </c>
      <c r="K14" s="8">
        <v>1</v>
      </c>
      <c r="L14" s="8">
        <f t="shared" si="4"/>
        <v>-0.34377582547616431</v>
      </c>
      <c r="M14" s="8">
        <v>-15</v>
      </c>
      <c r="N14" s="9"/>
      <c r="O14" s="9"/>
      <c r="P14" s="9"/>
      <c r="Q14" s="9">
        <f t="shared" si="5"/>
        <v>1.7954545454545454</v>
      </c>
      <c r="R14" s="10">
        <f t="shared" si="6"/>
        <v>-0.80574055710775605</v>
      </c>
      <c r="S14" s="12">
        <v>8</v>
      </c>
    </row>
    <row r="15" spans="1:21" ht="15" customHeight="1">
      <c r="A15" s="14" t="s">
        <v>45</v>
      </c>
      <c r="B15" s="15" t="s">
        <v>46</v>
      </c>
      <c r="C15" s="8">
        <v>194</v>
      </c>
      <c r="D15" s="8">
        <v>220</v>
      </c>
      <c r="E15" s="8">
        <f t="shared" si="0"/>
        <v>26</v>
      </c>
      <c r="F15" s="8">
        <f t="shared" si="1"/>
        <v>-0.32717107667976147</v>
      </c>
      <c r="G15" s="8">
        <v>3.8</v>
      </c>
      <c r="H15" s="8">
        <f t="shared" si="2"/>
        <v>-1.6085945339784631</v>
      </c>
      <c r="I15" s="8">
        <v>13.66</v>
      </c>
      <c r="J15" s="8">
        <f t="shared" si="3"/>
        <v>0.70633411188579454</v>
      </c>
      <c r="K15" s="8">
        <v>3</v>
      </c>
      <c r="L15" s="8">
        <f t="shared" si="4"/>
        <v>0.34377582547616431</v>
      </c>
      <c r="M15" s="8">
        <v>2</v>
      </c>
      <c r="N15" s="9"/>
      <c r="O15" s="9"/>
      <c r="P15" s="9"/>
      <c r="Q15" s="9">
        <f t="shared" si="5"/>
        <v>-0.71590909090909105</v>
      </c>
      <c r="R15" s="10">
        <f t="shared" si="6"/>
        <v>-1.6015647642053568</v>
      </c>
      <c r="S15" s="12">
        <v>9</v>
      </c>
    </row>
    <row r="16" spans="1:21" ht="15" customHeight="1">
      <c r="A16" s="14" t="s">
        <v>32</v>
      </c>
      <c r="B16" s="15" t="s">
        <v>26</v>
      </c>
      <c r="C16" s="8">
        <v>197</v>
      </c>
      <c r="D16" s="8">
        <v>220</v>
      </c>
      <c r="E16" s="8">
        <f t="shared" si="0"/>
        <v>23</v>
      </c>
      <c r="F16" s="8">
        <f t="shared" si="1"/>
        <v>-0.75249347636345165</v>
      </c>
      <c r="G16" s="8">
        <v>4.4000000000000004</v>
      </c>
      <c r="H16" s="8">
        <f t="shared" si="2"/>
        <v>-1.0654327432844359</v>
      </c>
      <c r="I16" s="8">
        <v>13.78</v>
      </c>
      <c r="J16" s="8">
        <f t="shared" si="3"/>
        <v>0.51957458399734768</v>
      </c>
      <c r="K16" s="8">
        <v>0</v>
      </c>
      <c r="L16" s="8">
        <f t="shared" si="4"/>
        <v>-0.68755165095232862</v>
      </c>
      <c r="M16" s="8">
        <v>0</v>
      </c>
      <c r="N16" s="9"/>
      <c r="O16" s="9"/>
      <c r="P16" s="9"/>
      <c r="Q16" s="9">
        <f t="shared" si="5"/>
        <v>-0.42045454545454547</v>
      </c>
      <c r="R16" s="10">
        <f t="shared" si="6"/>
        <v>-2.4063578320574139</v>
      </c>
      <c r="S16" s="12">
        <v>10</v>
      </c>
    </row>
    <row r="17" spans="1:19" ht="15" customHeight="1">
      <c r="A17" s="14" t="s">
        <v>25</v>
      </c>
      <c r="B17" s="15" t="s">
        <v>26</v>
      </c>
      <c r="C17" s="8">
        <v>216</v>
      </c>
      <c r="D17" s="8">
        <v>251</v>
      </c>
      <c r="E17" s="8">
        <f t="shared" si="0"/>
        <v>35</v>
      </c>
      <c r="F17" s="8">
        <f t="shared" si="1"/>
        <v>0.94879612237130895</v>
      </c>
      <c r="G17" s="8">
        <v>4.5999999999999996</v>
      </c>
      <c r="H17" s="8">
        <f t="shared" si="2"/>
        <v>-0.88437881305309418</v>
      </c>
      <c r="I17" s="8">
        <v>14.66</v>
      </c>
      <c r="J17" s="8">
        <f t="shared" si="3"/>
        <v>-0.84999528718460571</v>
      </c>
      <c r="K17" s="8">
        <v>0</v>
      </c>
      <c r="L17" s="8">
        <f t="shared" si="4"/>
        <v>-0.68755165095232862</v>
      </c>
      <c r="M17" s="8">
        <v>6</v>
      </c>
      <c r="N17" s="9"/>
      <c r="O17" s="9"/>
      <c r="P17" s="9"/>
      <c r="Q17" s="9">
        <f t="shared" si="5"/>
        <v>-1.3068181818181819</v>
      </c>
      <c r="R17" s="10">
        <f t="shared" si="6"/>
        <v>-2.7799478106369016</v>
      </c>
      <c r="S17" s="12">
        <v>11</v>
      </c>
    </row>
    <row r="18" spans="1:19" ht="15" customHeight="1">
      <c r="A18" s="14" t="s">
        <v>29</v>
      </c>
      <c r="B18" s="15" t="s">
        <v>30</v>
      </c>
      <c r="C18" s="8">
        <v>200</v>
      </c>
      <c r="D18" s="8">
        <v>214</v>
      </c>
      <c r="E18" s="8">
        <f t="shared" si="0"/>
        <v>14</v>
      </c>
      <c r="F18" s="8">
        <f t="shared" si="1"/>
        <v>-2.028460675414522</v>
      </c>
      <c r="G18" s="8">
        <v>5.0999999999999996</v>
      </c>
      <c r="H18" s="8">
        <f t="shared" si="2"/>
        <v>-0.43174398747473852</v>
      </c>
      <c r="I18" s="8">
        <v>14.13</v>
      </c>
      <c r="J18" s="8">
        <f t="shared" si="3"/>
        <v>-2.5140705677294584E-2</v>
      </c>
      <c r="K18" s="8">
        <v>1</v>
      </c>
      <c r="L18" s="8">
        <f t="shared" si="4"/>
        <v>-0.34377582547616431</v>
      </c>
      <c r="M18" s="8">
        <v>-3</v>
      </c>
      <c r="N18" s="9"/>
      <c r="O18" s="9"/>
      <c r="P18" s="9"/>
      <c r="Q18" s="9">
        <f t="shared" si="5"/>
        <v>2.2727272727272714E-2</v>
      </c>
      <c r="R18" s="10">
        <f t="shared" si="6"/>
        <v>-2.8063939213154465</v>
      </c>
      <c r="S18" s="12">
        <v>12</v>
      </c>
    </row>
    <row r="19" spans="1:19" ht="15" customHeight="1">
      <c r="A19" s="14" t="s">
        <v>17</v>
      </c>
      <c r="B19" s="15" t="s">
        <v>18</v>
      </c>
      <c r="C19" s="8">
        <v>200</v>
      </c>
      <c r="D19" s="8">
        <v>220</v>
      </c>
      <c r="E19" s="8">
        <f t="shared" si="0"/>
        <v>20</v>
      </c>
      <c r="F19" s="8">
        <f t="shared" si="1"/>
        <v>-1.1778158760471418</v>
      </c>
      <c r="G19" s="8">
        <v>6.1</v>
      </c>
      <c r="H19" s="8">
        <f t="shared" si="2"/>
        <v>0.47352566368197285</v>
      </c>
      <c r="I19" s="8">
        <v>15.47</v>
      </c>
      <c r="J19" s="8">
        <f t="shared" si="3"/>
        <v>-2.1106221004316308</v>
      </c>
      <c r="K19" s="8">
        <v>0</v>
      </c>
      <c r="L19" s="8">
        <f t="shared" si="4"/>
        <v>-0.68755165095232862</v>
      </c>
      <c r="M19" s="8">
        <v>6</v>
      </c>
      <c r="N19" s="9"/>
      <c r="O19" s="9"/>
      <c r="P19" s="9"/>
      <c r="Q19" s="9">
        <f t="shared" si="5"/>
        <v>-1.3068181818181819</v>
      </c>
      <c r="R19" s="10">
        <f t="shared" si="6"/>
        <v>-4.8092821455673098</v>
      </c>
      <c r="S19" s="12">
        <v>13</v>
      </c>
    </row>
    <row r="20" spans="1:19" ht="15" customHeight="1">
      <c r="A20" s="14" t="s">
        <v>19</v>
      </c>
      <c r="B20" s="15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9"/>
      <c r="R20" s="22"/>
      <c r="S20" s="12">
        <v>14</v>
      </c>
    </row>
    <row r="21" spans="1:19" ht="15" customHeight="1">
      <c r="A21" s="14" t="s">
        <v>18</v>
      </c>
      <c r="B21" s="15" t="s">
        <v>31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  <c r="Q21" s="9"/>
      <c r="R21" s="22"/>
      <c r="S21" s="12">
        <v>15</v>
      </c>
    </row>
    <row r="22" spans="1:19" ht="15" customHeight="1">
      <c r="A22" s="14" t="s">
        <v>35</v>
      </c>
      <c r="B22" s="15" t="s">
        <v>36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  <c r="Q22" s="9"/>
      <c r="R22" s="22"/>
      <c r="S22" s="12">
        <v>16</v>
      </c>
    </row>
    <row r="23" spans="1:19" ht="15" customHeight="1">
      <c r="A23" s="14" t="s">
        <v>37</v>
      </c>
      <c r="B23" s="15" t="s">
        <v>38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9"/>
      <c r="R23" s="22"/>
      <c r="S23" s="12">
        <v>17</v>
      </c>
    </row>
    <row r="24" spans="1:19" ht="15" customHeight="1">
      <c r="A24" s="14" t="s">
        <v>47</v>
      </c>
      <c r="B24" s="15" t="s">
        <v>48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9"/>
      <c r="P24" s="9"/>
      <c r="Q24" s="9"/>
      <c r="R24" s="22"/>
      <c r="S24" s="12">
        <v>18</v>
      </c>
    </row>
    <row r="25" spans="1:19" ht="15" customHeight="1">
      <c r="A25" s="14" t="s">
        <v>49</v>
      </c>
      <c r="B25" s="15" t="s">
        <v>50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9"/>
      <c r="P25" s="9"/>
      <c r="Q25" s="9"/>
      <c r="R25" s="22"/>
      <c r="S25" s="12">
        <v>19</v>
      </c>
    </row>
    <row r="26" spans="1:19" ht="15" customHeight="1">
      <c r="A26" s="14" t="s">
        <v>53</v>
      </c>
      <c r="B26" s="16" t="s">
        <v>28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  <c r="P26" s="9"/>
      <c r="Q26" s="9"/>
      <c r="R26" s="22"/>
      <c r="S26" s="12">
        <v>20</v>
      </c>
    </row>
    <row r="27" spans="1:19" ht="18">
      <c r="A27" s="52" t="s">
        <v>10</v>
      </c>
      <c r="B27" s="52"/>
      <c r="C27" s="21">
        <f t="shared" ref="C27:R27" si="7">AVERAGE(C7:C26)</f>
        <v>203.07692307692307</v>
      </c>
      <c r="D27" s="20">
        <f t="shared" si="7"/>
        <v>231.38461538461539</v>
      </c>
      <c r="E27" s="20">
        <f t="shared" si="7"/>
        <v>28.307692307692307</v>
      </c>
      <c r="F27" s="20"/>
      <c r="G27" s="20">
        <f t="shared" si="7"/>
        <v>5.5769230769230758</v>
      </c>
      <c r="H27" s="20"/>
      <c r="I27" s="20">
        <f t="shared" si="7"/>
        <v>14.113846153846152</v>
      </c>
      <c r="J27" s="20"/>
      <c r="K27" s="20">
        <f t="shared" si="7"/>
        <v>2</v>
      </c>
      <c r="L27" s="20"/>
      <c r="M27" s="20">
        <f t="shared" si="7"/>
        <v>-2.8461538461538463</v>
      </c>
      <c r="N27" s="20" t="e">
        <f t="shared" si="7"/>
        <v>#DIV/0!</v>
      </c>
      <c r="O27" s="20" t="e">
        <f t="shared" si="7"/>
        <v>#DIV/0!</v>
      </c>
      <c r="P27" s="20" t="e">
        <f t="shared" si="7"/>
        <v>#DIV/0!</v>
      </c>
      <c r="Q27" s="20"/>
      <c r="R27" s="20">
        <f t="shared" si="7"/>
        <v>-1.4347497549002023E-15</v>
      </c>
      <c r="S27" s="5"/>
    </row>
    <row r="28" spans="1:19">
      <c r="A28" s="6" t="s">
        <v>15</v>
      </c>
      <c r="B28" s="6"/>
      <c r="C28" s="13">
        <f t="shared" ref="C28:R28" si="8">_xlfn.STDEV.P(C7:C26)</f>
        <v>11.525633895208996</v>
      </c>
      <c r="D28" s="13">
        <f t="shared" si="8"/>
        <v>15.534272093260617</v>
      </c>
      <c r="E28" s="13">
        <f t="shared" si="8"/>
        <v>7.0534728531370154</v>
      </c>
      <c r="F28" s="13"/>
      <c r="G28" s="13">
        <f t="shared" si="8"/>
        <v>1.1046432394173897</v>
      </c>
      <c r="H28" s="13"/>
      <c r="I28" s="13">
        <f t="shared" si="8"/>
        <v>0.64253749919348868</v>
      </c>
      <c r="J28" s="13"/>
      <c r="K28" s="13">
        <f t="shared" si="8"/>
        <v>2.908872369413698</v>
      </c>
      <c r="L28" s="13"/>
      <c r="M28" s="13">
        <f t="shared" si="8"/>
        <v>6.7692307692307692</v>
      </c>
      <c r="N28" s="13" t="e">
        <f t="shared" si="8"/>
        <v>#DIV/0!</v>
      </c>
      <c r="O28" s="13" t="e">
        <f t="shared" si="8"/>
        <v>#DIV/0!</v>
      </c>
      <c r="P28" s="13" t="e">
        <f t="shared" si="8"/>
        <v>#DIV/0!</v>
      </c>
      <c r="Q28" s="13"/>
      <c r="R28" s="13">
        <f t="shared" si="8"/>
        <v>3.0846938373886696</v>
      </c>
      <c r="S28" s="11"/>
    </row>
  </sheetData>
  <sortState ref="A5:R19">
    <sortCondition descending="1" ref="R7:R20"/>
  </sortState>
  <mergeCells count="14">
    <mergeCell ref="Q5:Q6"/>
    <mergeCell ref="R5:R6"/>
    <mergeCell ref="S5:S6"/>
    <mergeCell ref="A27:B27"/>
    <mergeCell ref="A1:S3"/>
    <mergeCell ref="A5:B5"/>
    <mergeCell ref="G5:G6"/>
    <mergeCell ref="H5:H6"/>
    <mergeCell ref="I5:I6"/>
    <mergeCell ref="J5:J6"/>
    <mergeCell ref="K5:K6"/>
    <mergeCell ref="L5:L6"/>
    <mergeCell ref="M5:M6"/>
    <mergeCell ref="C5:F5"/>
  </mergeCells>
  <pageMargins left="0" right="0" top="0" bottom="0" header="0.59055118110236227" footer="0.59055118110236227"/>
  <pageSetup paperSize="9" fitToWidth="0" fitToHeight="0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opLeftCell="A4" workbookViewId="0">
      <selection activeCell="I26" sqref="I26"/>
    </sheetView>
  </sheetViews>
  <sheetFormatPr defaultRowHeight="15"/>
  <cols>
    <col min="1" max="1" width="8.28515625" customWidth="1"/>
    <col min="2" max="2" width="9.140625" customWidth="1"/>
    <col min="3" max="3" width="5.7109375" customWidth="1"/>
    <col min="4" max="4" width="6.5703125" customWidth="1"/>
    <col min="5" max="5" width="6.140625" customWidth="1"/>
    <col min="6" max="6" width="0.85546875" customWidth="1"/>
    <col min="7" max="7" width="8.7109375" customWidth="1"/>
    <col min="8" max="8" width="9.42578125" customWidth="1"/>
    <col min="10" max="10" width="1" customWidth="1"/>
    <col min="11" max="11" width="8.28515625" customWidth="1"/>
    <col min="12" max="12" width="9.28515625" customWidth="1"/>
    <col min="13" max="13" width="7.42578125" customWidth="1"/>
    <col min="14" max="14" width="1" customWidth="1"/>
    <col min="15" max="15" width="8" customWidth="1"/>
    <col min="16" max="16" width="9.140625" customWidth="1"/>
    <col min="17" max="17" width="7" customWidth="1"/>
    <col min="18" max="18" width="1.140625" customWidth="1"/>
    <col min="19" max="19" width="8.85546875" customWidth="1"/>
    <col min="20" max="21" width="7.5703125" customWidth="1"/>
  </cols>
  <sheetData>
    <row r="1" spans="1:21" ht="15" customHeight="1">
      <c r="A1" s="61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5" customHeigh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3.7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5" spans="1:21" ht="15" customHeight="1">
      <c r="A5" s="57" t="s">
        <v>11</v>
      </c>
      <c r="B5" s="57"/>
      <c r="C5" s="67" t="s">
        <v>2</v>
      </c>
      <c r="D5" s="67"/>
      <c r="E5" s="67"/>
      <c r="F5" s="32"/>
      <c r="G5" s="57" t="s">
        <v>11</v>
      </c>
      <c r="H5" s="57"/>
      <c r="I5" s="63" t="s">
        <v>3</v>
      </c>
      <c r="J5" s="32"/>
      <c r="K5" s="57" t="s">
        <v>11</v>
      </c>
      <c r="L5" s="57"/>
      <c r="M5" s="63" t="s">
        <v>4</v>
      </c>
      <c r="N5" s="32"/>
      <c r="O5" s="57" t="s">
        <v>11</v>
      </c>
      <c r="P5" s="57"/>
      <c r="Q5" s="58" t="s">
        <v>5</v>
      </c>
      <c r="R5" s="32"/>
      <c r="S5" s="57" t="s">
        <v>11</v>
      </c>
      <c r="T5" s="57"/>
      <c r="U5" s="58" t="s">
        <v>6</v>
      </c>
    </row>
    <row r="6" spans="1:21" ht="25.5">
      <c r="A6" s="23" t="s">
        <v>0</v>
      </c>
      <c r="B6" s="23" t="s">
        <v>1</v>
      </c>
      <c r="C6" s="23" t="s">
        <v>7</v>
      </c>
      <c r="D6" s="24" t="s">
        <v>8</v>
      </c>
      <c r="E6" s="24" t="s">
        <v>9</v>
      </c>
      <c r="F6" s="32"/>
      <c r="G6" s="23" t="s">
        <v>0</v>
      </c>
      <c r="H6" s="23" t="s">
        <v>1</v>
      </c>
      <c r="I6" s="63"/>
      <c r="J6" s="32"/>
      <c r="K6" s="23" t="s">
        <v>0</v>
      </c>
      <c r="L6" s="23" t="s">
        <v>1</v>
      </c>
      <c r="M6" s="63"/>
      <c r="N6" s="32"/>
      <c r="O6" s="23" t="s">
        <v>0</v>
      </c>
      <c r="P6" s="23" t="s">
        <v>1</v>
      </c>
      <c r="Q6" s="58"/>
      <c r="R6" s="32"/>
      <c r="S6" s="23" t="s">
        <v>0</v>
      </c>
      <c r="T6" s="23" t="s">
        <v>1</v>
      </c>
      <c r="U6" s="58"/>
    </row>
    <row r="7" spans="1:21">
      <c r="A7" s="27" t="s">
        <v>41</v>
      </c>
      <c r="B7" s="28" t="s">
        <v>42</v>
      </c>
      <c r="C7" s="33">
        <v>191</v>
      </c>
      <c r="D7" s="33">
        <v>233</v>
      </c>
      <c r="E7" s="29">
        <f t="shared" ref="E7:E19" si="0">SUM(D7-C7)</f>
        <v>42</v>
      </c>
      <c r="F7" s="32"/>
      <c r="G7" s="27" t="s">
        <v>27</v>
      </c>
      <c r="H7" s="28" t="s">
        <v>28</v>
      </c>
      <c r="I7" s="34">
        <v>8.4</v>
      </c>
      <c r="J7" s="32"/>
      <c r="K7" s="27" t="s">
        <v>33</v>
      </c>
      <c r="L7" s="28" t="s">
        <v>34</v>
      </c>
      <c r="M7" s="35">
        <v>12.88</v>
      </c>
      <c r="N7" s="32"/>
      <c r="O7" s="27" t="s">
        <v>41</v>
      </c>
      <c r="P7" s="28" t="s">
        <v>42</v>
      </c>
      <c r="Q7" s="36">
        <v>11</v>
      </c>
      <c r="R7" s="32"/>
      <c r="S7" s="27" t="s">
        <v>39</v>
      </c>
      <c r="T7" s="28" t="s">
        <v>40</v>
      </c>
      <c r="U7" s="29">
        <v>-15</v>
      </c>
    </row>
    <row r="8" spans="1:21">
      <c r="A8" s="27" t="s">
        <v>25</v>
      </c>
      <c r="B8" s="28" t="s">
        <v>26</v>
      </c>
      <c r="C8" s="33">
        <v>216</v>
      </c>
      <c r="D8" s="33">
        <v>251</v>
      </c>
      <c r="E8" s="30">
        <f t="shared" si="0"/>
        <v>35</v>
      </c>
      <c r="F8" s="32"/>
      <c r="G8" s="27" t="s">
        <v>43</v>
      </c>
      <c r="H8" s="28" t="s">
        <v>44</v>
      </c>
      <c r="I8" s="30">
        <v>6.5</v>
      </c>
      <c r="J8" s="32"/>
      <c r="K8" s="27" t="s">
        <v>41</v>
      </c>
      <c r="L8" s="28" t="s">
        <v>42</v>
      </c>
      <c r="M8" s="35">
        <v>13.34</v>
      </c>
      <c r="N8" s="32"/>
      <c r="O8" s="27" t="s">
        <v>27</v>
      </c>
      <c r="P8" s="28" t="s">
        <v>28</v>
      </c>
      <c r="Q8" s="37">
        <v>4</v>
      </c>
      <c r="R8" s="32"/>
      <c r="S8" s="27" t="s">
        <v>33</v>
      </c>
      <c r="T8" s="28" t="s">
        <v>34</v>
      </c>
      <c r="U8" s="29">
        <v>-14</v>
      </c>
    </row>
    <row r="9" spans="1:21">
      <c r="A9" s="27" t="s">
        <v>27</v>
      </c>
      <c r="B9" s="28" t="s">
        <v>28</v>
      </c>
      <c r="C9" s="33">
        <v>229</v>
      </c>
      <c r="D9" s="33">
        <v>263</v>
      </c>
      <c r="E9" s="30">
        <f t="shared" si="0"/>
        <v>34</v>
      </c>
      <c r="F9" s="32"/>
      <c r="G9" s="27" t="s">
        <v>23</v>
      </c>
      <c r="H9" s="28" t="s">
        <v>24</v>
      </c>
      <c r="I9" s="30">
        <v>6.1</v>
      </c>
      <c r="J9" s="32"/>
      <c r="K9" s="27" t="s">
        <v>51</v>
      </c>
      <c r="L9" s="28" t="s">
        <v>52</v>
      </c>
      <c r="M9" s="30">
        <v>13.6</v>
      </c>
      <c r="N9" s="32"/>
      <c r="O9" s="27" t="s">
        <v>21</v>
      </c>
      <c r="P9" s="28" t="s">
        <v>22</v>
      </c>
      <c r="Q9" s="37">
        <v>3</v>
      </c>
      <c r="R9" s="32"/>
      <c r="S9" s="27" t="s">
        <v>27</v>
      </c>
      <c r="T9" s="28" t="s">
        <v>28</v>
      </c>
      <c r="U9" s="29">
        <v>-10</v>
      </c>
    </row>
    <row r="10" spans="1:21">
      <c r="A10" s="27" t="s">
        <v>51</v>
      </c>
      <c r="B10" s="28" t="s">
        <v>52</v>
      </c>
      <c r="C10" s="33">
        <v>216</v>
      </c>
      <c r="D10" s="33">
        <v>250</v>
      </c>
      <c r="E10" s="30">
        <f t="shared" si="0"/>
        <v>34</v>
      </c>
      <c r="F10" s="32"/>
      <c r="G10" s="27" t="s">
        <v>17</v>
      </c>
      <c r="H10" s="28" t="s">
        <v>18</v>
      </c>
      <c r="I10" s="30">
        <v>6.1</v>
      </c>
      <c r="J10" s="32"/>
      <c r="K10" s="27" t="s">
        <v>45</v>
      </c>
      <c r="L10" s="28" t="s">
        <v>46</v>
      </c>
      <c r="M10" s="30">
        <v>13.66</v>
      </c>
      <c r="N10" s="32"/>
      <c r="O10" s="27" t="s">
        <v>45</v>
      </c>
      <c r="P10" s="28" t="s">
        <v>46</v>
      </c>
      <c r="Q10" s="37">
        <v>3</v>
      </c>
      <c r="R10" s="32"/>
      <c r="S10" s="27" t="s">
        <v>51</v>
      </c>
      <c r="T10" s="28" t="s">
        <v>52</v>
      </c>
      <c r="U10" s="30">
        <v>-6</v>
      </c>
    </row>
    <row r="11" spans="1:21">
      <c r="A11" s="27" t="s">
        <v>43</v>
      </c>
      <c r="B11" s="28" t="s">
        <v>44</v>
      </c>
      <c r="C11" s="33">
        <v>202</v>
      </c>
      <c r="D11" s="33">
        <v>233</v>
      </c>
      <c r="E11" s="30">
        <f t="shared" si="0"/>
        <v>31</v>
      </c>
      <c r="F11" s="32"/>
      <c r="G11" s="27" t="s">
        <v>51</v>
      </c>
      <c r="H11" s="28" t="s">
        <v>52</v>
      </c>
      <c r="I11" s="30">
        <v>5.9</v>
      </c>
      <c r="J11" s="32"/>
      <c r="K11" s="27" t="s">
        <v>32</v>
      </c>
      <c r="L11" s="28" t="s">
        <v>26</v>
      </c>
      <c r="M11" s="30">
        <v>13.78</v>
      </c>
      <c r="N11" s="32"/>
      <c r="O11" s="27" t="s">
        <v>23</v>
      </c>
      <c r="P11" s="28" t="s">
        <v>24</v>
      </c>
      <c r="Q11" s="37">
        <v>2</v>
      </c>
      <c r="R11" s="32"/>
      <c r="S11" s="27" t="s">
        <v>23</v>
      </c>
      <c r="T11" s="28" t="s">
        <v>24</v>
      </c>
      <c r="U11" s="30">
        <v>-5</v>
      </c>
    </row>
    <row r="12" spans="1:21">
      <c r="A12" s="27" t="s">
        <v>33</v>
      </c>
      <c r="B12" s="28" t="s">
        <v>34</v>
      </c>
      <c r="C12" s="33">
        <v>211</v>
      </c>
      <c r="D12" s="33">
        <v>241</v>
      </c>
      <c r="E12" s="30">
        <f t="shared" si="0"/>
        <v>30</v>
      </c>
      <c r="F12" s="32"/>
      <c r="G12" s="27" t="s">
        <v>33</v>
      </c>
      <c r="H12" s="28" t="s">
        <v>34</v>
      </c>
      <c r="I12" s="30">
        <v>5.7</v>
      </c>
      <c r="J12" s="32"/>
      <c r="K12" s="27" t="s">
        <v>29</v>
      </c>
      <c r="L12" s="28" t="s">
        <v>30</v>
      </c>
      <c r="M12" s="30">
        <v>14.13</v>
      </c>
      <c r="N12" s="32"/>
      <c r="O12" s="27" t="s">
        <v>33</v>
      </c>
      <c r="P12" s="28" t="s">
        <v>34</v>
      </c>
      <c r="Q12" s="37">
        <v>1</v>
      </c>
      <c r="R12" s="32"/>
      <c r="S12" s="27" t="s">
        <v>41</v>
      </c>
      <c r="T12" s="28" t="s">
        <v>42</v>
      </c>
      <c r="U12" s="30">
        <v>-3</v>
      </c>
    </row>
    <row r="13" spans="1:21">
      <c r="A13" s="27" t="s">
        <v>21</v>
      </c>
      <c r="B13" s="28" t="s">
        <v>22</v>
      </c>
      <c r="C13" s="33">
        <v>205</v>
      </c>
      <c r="D13" s="33">
        <v>235</v>
      </c>
      <c r="E13" s="30">
        <f t="shared" si="0"/>
        <v>30</v>
      </c>
      <c r="F13" s="32"/>
      <c r="G13" s="27" t="s">
        <v>21</v>
      </c>
      <c r="H13" s="28" t="s">
        <v>22</v>
      </c>
      <c r="I13" s="30">
        <v>5.7</v>
      </c>
      <c r="J13" s="32"/>
      <c r="K13" s="27" t="s">
        <v>21</v>
      </c>
      <c r="L13" s="28" t="s">
        <v>22</v>
      </c>
      <c r="M13" s="30">
        <v>14.25</v>
      </c>
      <c r="N13" s="32"/>
      <c r="O13" s="27" t="s">
        <v>39</v>
      </c>
      <c r="P13" s="28" t="s">
        <v>40</v>
      </c>
      <c r="Q13" s="37">
        <v>1</v>
      </c>
      <c r="R13" s="32"/>
      <c r="S13" s="27" t="s">
        <v>29</v>
      </c>
      <c r="T13" s="28" t="s">
        <v>30</v>
      </c>
      <c r="U13" s="30">
        <v>-3</v>
      </c>
    </row>
    <row r="14" spans="1:21">
      <c r="A14" s="27" t="s">
        <v>45</v>
      </c>
      <c r="B14" s="28" t="s">
        <v>46</v>
      </c>
      <c r="C14" s="33">
        <v>194</v>
      </c>
      <c r="D14" s="33">
        <v>220</v>
      </c>
      <c r="E14" s="30">
        <f t="shared" si="0"/>
        <v>26</v>
      </c>
      <c r="F14" s="32"/>
      <c r="G14" s="27" t="s">
        <v>41</v>
      </c>
      <c r="H14" s="28" t="s">
        <v>42</v>
      </c>
      <c r="I14" s="30">
        <v>5.4</v>
      </c>
      <c r="J14" s="32"/>
      <c r="K14" s="27" t="s">
        <v>23</v>
      </c>
      <c r="L14" s="28" t="s">
        <v>24</v>
      </c>
      <c r="M14" s="30">
        <v>14.31</v>
      </c>
      <c r="N14" s="32"/>
      <c r="O14" s="27" t="s">
        <v>29</v>
      </c>
      <c r="P14" s="28" t="s">
        <v>30</v>
      </c>
      <c r="Q14" s="37">
        <v>1</v>
      </c>
      <c r="R14" s="32"/>
      <c r="S14" s="27" t="s">
        <v>43</v>
      </c>
      <c r="T14" s="28" t="s">
        <v>44</v>
      </c>
      <c r="U14" s="30">
        <v>0</v>
      </c>
    </row>
    <row r="15" spans="1:21">
      <c r="A15" s="27" t="s">
        <v>23</v>
      </c>
      <c r="B15" s="28" t="s">
        <v>24</v>
      </c>
      <c r="C15" s="33">
        <v>189</v>
      </c>
      <c r="D15" s="33">
        <v>214</v>
      </c>
      <c r="E15" s="30">
        <f t="shared" si="0"/>
        <v>25</v>
      </c>
      <c r="F15" s="32"/>
      <c r="G15" s="27" t="s">
        <v>29</v>
      </c>
      <c r="H15" s="28" t="s">
        <v>30</v>
      </c>
      <c r="I15" s="30">
        <v>5.0999999999999996</v>
      </c>
      <c r="J15" s="32"/>
      <c r="K15" s="27" t="s">
        <v>27</v>
      </c>
      <c r="L15" s="28" t="s">
        <v>28</v>
      </c>
      <c r="M15" s="30">
        <v>14.34</v>
      </c>
      <c r="N15" s="32"/>
      <c r="O15" s="27" t="s">
        <v>51</v>
      </c>
      <c r="P15" s="28" t="s">
        <v>52</v>
      </c>
      <c r="Q15" s="38">
        <v>0</v>
      </c>
      <c r="R15" s="32"/>
      <c r="S15" s="27" t="s">
        <v>32</v>
      </c>
      <c r="T15" s="28" t="s">
        <v>26</v>
      </c>
      <c r="U15" s="30">
        <v>0</v>
      </c>
    </row>
    <row r="16" spans="1:21">
      <c r="A16" s="27" t="s">
        <v>39</v>
      </c>
      <c r="B16" s="28" t="s">
        <v>40</v>
      </c>
      <c r="C16" s="33">
        <v>190</v>
      </c>
      <c r="D16" s="33">
        <v>214</v>
      </c>
      <c r="E16" s="30">
        <f t="shared" si="0"/>
        <v>24</v>
      </c>
      <c r="F16" s="32"/>
      <c r="G16" s="27" t="s">
        <v>39</v>
      </c>
      <c r="H16" s="28" t="s">
        <v>40</v>
      </c>
      <c r="I16" s="30">
        <v>4.8</v>
      </c>
      <c r="J16" s="32"/>
      <c r="K16" s="27" t="s">
        <v>43</v>
      </c>
      <c r="L16" s="28" t="s">
        <v>44</v>
      </c>
      <c r="M16" s="30">
        <v>14.34</v>
      </c>
      <c r="N16" s="32"/>
      <c r="O16" s="27" t="s">
        <v>43</v>
      </c>
      <c r="P16" s="28" t="s">
        <v>44</v>
      </c>
      <c r="Q16" s="38">
        <v>0</v>
      </c>
      <c r="R16" s="32"/>
      <c r="S16" s="27" t="s">
        <v>45</v>
      </c>
      <c r="T16" s="28" t="s">
        <v>46</v>
      </c>
      <c r="U16" s="30">
        <v>2</v>
      </c>
    </row>
    <row r="17" spans="1:21">
      <c r="A17" s="27" t="s">
        <v>32</v>
      </c>
      <c r="B17" s="28" t="s">
        <v>26</v>
      </c>
      <c r="C17" s="33">
        <v>197</v>
      </c>
      <c r="D17" s="33">
        <v>220</v>
      </c>
      <c r="E17" s="30">
        <f t="shared" si="0"/>
        <v>23</v>
      </c>
      <c r="F17" s="32"/>
      <c r="G17" s="27" t="s">
        <v>25</v>
      </c>
      <c r="H17" s="28" t="s">
        <v>26</v>
      </c>
      <c r="I17" s="30">
        <v>4.5999999999999996</v>
      </c>
      <c r="J17" s="32"/>
      <c r="K17" s="27" t="s">
        <v>25</v>
      </c>
      <c r="L17" s="28" t="s">
        <v>26</v>
      </c>
      <c r="M17" s="31">
        <v>14.66</v>
      </c>
      <c r="N17" s="32"/>
      <c r="O17" s="27" t="s">
        <v>32</v>
      </c>
      <c r="P17" s="28" t="s">
        <v>26</v>
      </c>
      <c r="Q17" s="38">
        <v>0</v>
      </c>
      <c r="R17" s="32"/>
      <c r="S17" s="27" t="s">
        <v>21</v>
      </c>
      <c r="T17" s="28" t="s">
        <v>22</v>
      </c>
      <c r="U17" s="31">
        <v>5</v>
      </c>
    </row>
    <row r="18" spans="1:21">
      <c r="A18" s="27" t="s">
        <v>17</v>
      </c>
      <c r="B18" s="28" t="s">
        <v>18</v>
      </c>
      <c r="C18" s="33">
        <v>200</v>
      </c>
      <c r="D18" s="33">
        <v>220</v>
      </c>
      <c r="E18" s="39">
        <f t="shared" si="0"/>
        <v>20</v>
      </c>
      <c r="F18" s="32"/>
      <c r="G18" s="27" t="s">
        <v>32</v>
      </c>
      <c r="H18" s="28" t="s">
        <v>26</v>
      </c>
      <c r="I18" s="31">
        <v>4.4000000000000004</v>
      </c>
      <c r="J18" s="32"/>
      <c r="K18" s="27" t="s">
        <v>39</v>
      </c>
      <c r="L18" s="28" t="s">
        <v>40</v>
      </c>
      <c r="M18" s="31">
        <v>14.72</v>
      </c>
      <c r="N18" s="32"/>
      <c r="O18" s="27" t="s">
        <v>25</v>
      </c>
      <c r="P18" s="28" t="s">
        <v>26</v>
      </c>
      <c r="Q18" s="38">
        <v>0</v>
      </c>
      <c r="R18" s="32"/>
      <c r="S18" s="27" t="s">
        <v>25</v>
      </c>
      <c r="T18" s="28" t="s">
        <v>26</v>
      </c>
      <c r="U18" s="31">
        <v>6</v>
      </c>
    </row>
    <row r="19" spans="1:21">
      <c r="A19" s="27" t="s">
        <v>29</v>
      </c>
      <c r="B19" s="28" t="s">
        <v>30</v>
      </c>
      <c r="C19" s="33">
        <v>200</v>
      </c>
      <c r="D19" s="33">
        <v>214</v>
      </c>
      <c r="E19" s="39">
        <f t="shared" si="0"/>
        <v>14</v>
      </c>
      <c r="F19" s="32"/>
      <c r="G19" s="27" t="s">
        <v>45</v>
      </c>
      <c r="H19" s="28" t="s">
        <v>46</v>
      </c>
      <c r="I19" s="31">
        <v>3.8</v>
      </c>
      <c r="J19" s="32"/>
      <c r="K19" s="27" t="s">
        <v>17</v>
      </c>
      <c r="L19" s="28" t="s">
        <v>18</v>
      </c>
      <c r="M19" s="31">
        <v>15.47</v>
      </c>
      <c r="N19" s="32"/>
      <c r="O19" s="27" t="s">
        <v>17</v>
      </c>
      <c r="P19" s="28" t="s">
        <v>18</v>
      </c>
      <c r="Q19" s="38">
        <v>0</v>
      </c>
      <c r="R19" s="32"/>
      <c r="S19" s="27" t="s">
        <v>17</v>
      </c>
      <c r="T19" s="28" t="s">
        <v>18</v>
      </c>
      <c r="U19" s="31">
        <v>6</v>
      </c>
    </row>
    <row r="20" spans="1:21">
      <c r="A20" s="59" t="s">
        <v>10</v>
      </c>
      <c r="B20" s="59"/>
      <c r="C20" s="40">
        <f>AVERAGE(C7:C19)</f>
        <v>203.07692307692307</v>
      </c>
      <c r="D20" s="41">
        <f>AVERAGE(D7:D19)</f>
        <v>231.38461538461539</v>
      </c>
      <c r="E20" s="41">
        <f>AVERAGE(E7:E19)</f>
        <v>28.307692307692307</v>
      </c>
      <c r="F20" s="42"/>
      <c r="G20" s="59" t="s">
        <v>10</v>
      </c>
      <c r="H20" s="59"/>
      <c r="I20" s="41">
        <f>AVERAGE(I7:I19)</f>
        <v>5.5769230769230766</v>
      </c>
      <c r="J20" s="42"/>
      <c r="K20" s="59" t="s">
        <v>10</v>
      </c>
      <c r="L20" s="59"/>
      <c r="M20" s="41">
        <f>AVERAGE(M7:M19)</f>
        <v>14.113846153846152</v>
      </c>
      <c r="N20" s="42"/>
      <c r="O20" s="59" t="s">
        <v>10</v>
      </c>
      <c r="P20" s="59"/>
      <c r="Q20" s="41">
        <f>AVERAGE(Q7:Q19)</f>
        <v>2</v>
      </c>
      <c r="R20" s="42"/>
      <c r="S20" s="59" t="s">
        <v>10</v>
      </c>
      <c r="T20" s="59"/>
      <c r="U20" s="41">
        <f>AVERAGE(U7:U19)</f>
        <v>-2.8461538461538463</v>
      </c>
    </row>
    <row r="21" spans="1:21">
      <c r="A21" s="46" t="s">
        <v>15</v>
      </c>
      <c r="B21" s="46"/>
      <c r="C21" s="43"/>
      <c r="D21" s="43"/>
      <c r="E21" s="43">
        <f>_xlfn.STDEV.P(E7:E19)</f>
        <v>7.0534728531370154</v>
      </c>
      <c r="F21" s="42"/>
      <c r="G21" s="47" t="s">
        <v>15</v>
      </c>
      <c r="H21" s="47"/>
      <c r="I21" s="44">
        <f>_xlfn.STDEV.P(I7:I19)</f>
        <v>1.1046432394173848</v>
      </c>
      <c r="J21" s="42"/>
      <c r="K21" s="47" t="s">
        <v>15</v>
      </c>
      <c r="L21" s="47"/>
      <c r="M21" s="44">
        <f>_xlfn.STDEV.P(M7:M19)</f>
        <v>0.64253749919348879</v>
      </c>
      <c r="N21" s="42"/>
      <c r="O21" s="47" t="s">
        <v>15</v>
      </c>
      <c r="P21" s="47"/>
      <c r="Q21" s="44">
        <f>_xlfn.STDEV.P(Q7:Q19)</f>
        <v>2.908872369413698</v>
      </c>
      <c r="R21" s="42"/>
      <c r="S21" s="47" t="s">
        <v>15</v>
      </c>
      <c r="T21" s="47"/>
      <c r="U21" s="44">
        <f>_xlfn.STDEV.P(U7:U19)</f>
        <v>6.7692307692307692</v>
      </c>
    </row>
    <row r="22" spans="1:21" ht="24.75" customHeight="1">
      <c r="A22" s="60" t="s">
        <v>54</v>
      </c>
      <c r="B22" s="60"/>
      <c r="C22" s="68" t="s">
        <v>55</v>
      </c>
      <c r="D22" s="68"/>
      <c r="E22" s="68"/>
      <c r="F22" s="42"/>
      <c r="G22" s="60" t="s">
        <v>54</v>
      </c>
      <c r="H22" s="60"/>
      <c r="I22" s="45" t="s">
        <v>59</v>
      </c>
      <c r="J22" s="42"/>
      <c r="K22" s="60" t="s">
        <v>54</v>
      </c>
      <c r="L22" s="60"/>
      <c r="M22" s="45" t="s">
        <v>60</v>
      </c>
      <c r="N22" s="42"/>
      <c r="O22" s="60" t="s">
        <v>54</v>
      </c>
      <c r="P22" s="60"/>
      <c r="Q22" s="45" t="s">
        <v>61</v>
      </c>
      <c r="R22" s="42"/>
      <c r="S22" s="60" t="s">
        <v>54</v>
      </c>
      <c r="T22" s="60"/>
      <c r="U22" s="45" t="s">
        <v>62</v>
      </c>
    </row>
    <row r="23" spans="1:21">
      <c r="A23" s="25"/>
      <c r="B23" s="25"/>
      <c r="C23" s="25"/>
      <c r="D23" s="25"/>
      <c r="E23" s="25"/>
    </row>
    <row r="24" spans="1:21">
      <c r="A24" s="26" t="s">
        <v>56</v>
      </c>
      <c r="B24" s="64"/>
      <c r="C24" s="64"/>
      <c r="D24" s="64"/>
      <c r="E24" s="25"/>
    </row>
    <row r="25" spans="1:21">
      <c r="A25" s="26" t="s">
        <v>57</v>
      </c>
      <c r="B25" s="65"/>
      <c r="C25" s="65"/>
      <c r="D25" s="65"/>
      <c r="E25" s="25"/>
    </row>
    <row r="26" spans="1:21">
      <c r="A26" s="26" t="s">
        <v>58</v>
      </c>
      <c r="B26" s="66"/>
      <c r="C26" s="66"/>
      <c r="D26" s="66"/>
      <c r="E26" s="25"/>
    </row>
  </sheetData>
  <mergeCells count="25">
    <mergeCell ref="B24:D24"/>
    <mergeCell ref="B25:D25"/>
    <mergeCell ref="B26:D26"/>
    <mergeCell ref="G5:H5"/>
    <mergeCell ref="I5:I6"/>
    <mergeCell ref="A5:B5"/>
    <mergeCell ref="C5:E5"/>
    <mergeCell ref="A20:B20"/>
    <mergeCell ref="A22:B22"/>
    <mergeCell ref="C22:E22"/>
    <mergeCell ref="S5:T5"/>
    <mergeCell ref="U5:U6"/>
    <mergeCell ref="S20:T20"/>
    <mergeCell ref="S22:T22"/>
    <mergeCell ref="A1:U3"/>
    <mergeCell ref="G20:H20"/>
    <mergeCell ref="G22:H22"/>
    <mergeCell ref="K5:L5"/>
    <mergeCell ref="M5:M6"/>
    <mergeCell ref="K20:L20"/>
    <mergeCell ref="K22:L22"/>
    <mergeCell ref="O5:P5"/>
    <mergeCell ref="Q5:Q6"/>
    <mergeCell ref="O20:P20"/>
    <mergeCell ref="O22:P22"/>
  </mergeCells>
  <pageMargins left="0" right="0" top="0" bottom="0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pořadí</vt:lpstr>
      <vt:lpstr>discipliny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misek@hcmotor.cz</dc:creator>
  <cp:lastModifiedBy>DOMA</cp:lastModifiedBy>
  <cp:lastPrinted>2019-05-06T16:58:56Z</cp:lastPrinted>
  <dcterms:created xsi:type="dcterms:W3CDTF">2014-05-07T07:49:33Z</dcterms:created>
  <dcterms:modified xsi:type="dcterms:W3CDTF">2019-05-09T18:10:57Z</dcterms:modified>
</cp:coreProperties>
</file>